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Dochody" sheetId="1" r:id="rId1"/>
    <sheet name="Wydatki" sheetId="2" r:id="rId2"/>
    <sheet name="inwestycje" sheetId="3" r:id="rId3"/>
  </sheets>
  <definedNames/>
  <calcPr fullCalcOnLoad="1"/>
</workbook>
</file>

<file path=xl/sharedStrings.xml><?xml version="1.0" encoding="utf-8"?>
<sst xmlns="http://schemas.openxmlformats.org/spreadsheetml/2006/main" count="515" uniqueCount="284">
  <si>
    <t xml:space="preserve">Dział </t>
  </si>
  <si>
    <t>Rozdział</t>
  </si>
  <si>
    <t>§</t>
  </si>
  <si>
    <t>% (5 :4)</t>
  </si>
  <si>
    <r>
      <t>010</t>
    </r>
    <r>
      <rPr>
        <sz val="8"/>
        <rFont val="Arial CE"/>
        <family val="2"/>
      </rPr>
      <t xml:space="preserve"> - Rolnictwo i łowiectwo</t>
    </r>
  </si>
  <si>
    <t>RAZEM  DOCHODY</t>
  </si>
  <si>
    <r>
      <t>400</t>
    </r>
    <r>
      <rPr>
        <sz val="8"/>
        <rFont val="Arial CE"/>
        <family val="2"/>
      </rPr>
      <t xml:space="preserve"> - Wytwarzanie i zaopatrywanie w energię elektryczną, gaz i wodę</t>
    </r>
  </si>
  <si>
    <r>
      <t>40002</t>
    </r>
    <r>
      <rPr>
        <sz val="8"/>
        <rFont val="Arial CE"/>
        <family val="2"/>
      </rPr>
      <t xml:space="preserve"> - Dostarczanie wody</t>
    </r>
  </si>
  <si>
    <r>
      <t>700</t>
    </r>
    <r>
      <rPr>
        <sz val="8"/>
        <rFont val="Arial CE"/>
        <family val="2"/>
      </rPr>
      <t xml:space="preserve"> - Gospodarka mieszkaniowa</t>
    </r>
  </si>
  <si>
    <r>
      <t>70005</t>
    </r>
    <r>
      <rPr>
        <sz val="8"/>
        <rFont val="Arial CE"/>
        <family val="2"/>
      </rPr>
      <t xml:space="preserve"> - Gospodarka gruntami i nieruchomościami</t>
    </r>
  </si>
  <si>
    <r>
      <t>750</t>
    </r>
    <r>
      <rPr>
        <sz val="8"/>
        <rFont val="Arial CE"/>
        <family val="2"/>
      </rPr>
      <t xml:space="preserve"> - Administracja publiczna</t>
    </r>
  </si>
  <si>
    <r>
      <t>75011</t>
    </r>
    <r>
      <rPr>
        <sz val="8"/>
        <rFont val="Arial CE"/>
        <family val="2"/>
      </rPr>
      <t xml:space="preserve"> - Urzędy wojewódzkie</t>
    </r>
  </si>
  <si>
    <r>
      <t>75023</t>
    </r>
    <r>
      <rPr>
        <sz val="8"/>
        <rFont val="Arial CE"/>
        <family val="2"/>
      </rPr>
      <t xml:space="preserve"> - Urzędy gmin</t>
    </r>
  </si>
  <si>
    <r>
      <t>751</t>
    </r>
    <r>
      <rPr>
        <sz val="8"/>
        <rFont val="Arial CE"/>
        <family val="2"/>
      </rPr>
      <t xml:space="preserve"> - Urzędy naczelnych organów władzy państwowej, kontroli i ochrony prawa oraz sądownictwa</t>
    </r>
  </si>
  <si>
    <r>
      <t>75101</t>
    </r>
    <r>
      <rPr>
        <sz val="8"/>
        <rFont val="Arial CE"/>
        <family val="2"/>
      </rPr>
      <t xml:space="preserve"> - Urzędy naczelnych organów władzy państwowej, kontroli i ochrony prawa </t>
    </r>
  </si>
  <si>
    <r>
      <t>754</t>
    </r>
    <r>
      <rPr>
        <sz val="8"/>
        <rFont val="Arial CE"/>
        <family val="2"/>
      </rPr>
      <t xml:space="preserve"> - Bezpieczeństwo publiczne i ochrona przeciwpożarowa</t>
    </r>
  </si>
  <si>
    <r>
      <t>75414</t>
    </r>
    <r>
      <rPr>
        <sz val="8"/>
        <rFont val="Arial CE"/>
        <family val="2"/>
      </rPr>
      <t xml:space="preserve"> - Obrona cywilna</t>
    </r>
  </si>
  <si>
    <r>
      <t>75601</t>
    </r>
    <r>
      <rPr>
        <sz val="8"/>
        <rFont val="Arial CE"/>
        <family val="2"/>
      </rPr>
      <t xml:space="preserve"> - Wpływy z podatku dochodowego od osób fizycznych</t>
    </r>
  </si>
  <si>
    <r>
      <t>75618</t>
    </r>
    <r>
      <rPr>
        <sz val="8"/>
        <rFont val="Arial CE"/>
        <family val="2"/>
      </rPr>
      <t xml:space="preserve"> - Wpływy z innych opłat stanowiących dochody jednostek samorządu terytorialnego na podstawie ustaw</t>
    </r>
  </si>
  <si>
    <r>
      <t>75621</t>
    </r>
    <r>
      <rPr>
        <sz val="8"/>
        <rFont val="Arial CE"/>
        <family val="2"/>
      </rPr>
      <t xml:space="preserve"> - Udziały gmin w podatkach stanowiących dochód budżetu państwa</t>
    </r>
  </si>
  <si>
    <r>
      <t>758</t>
    </r>
    <r>
      <rPr>
        <sz val="8"/>
        <rFont val="Arial CE"/>
        <family val="2"/>
      </rPr>
      <t xml:space="preserve"> - Różne rozliczenia</t>
    </r>
  </si>
  <si>
    <r>
      <t>75801</t>
    </r>
    <r>
      <rPr>
        <sz val="8"/>
        <rFont val="Arial CE"/>
        <family val="2"/>
      </rPr>
      <t xml:space="preserve"> - Część oświatowa subwencji ogólnej dla jednostek samorządu terytorialnego</t>
    </r>
  </si>
  <si>
    <r>
      <t>75814</t>
    </r>
    <r>
      <rPr>
        <sz val="8"/>
        <rFont val="Arial CE"/>
        <family val="2"/>
      </rPr>
      <t xml:space="preserve"> - Różne rozliczenia finansowe</t>
    </r>
  </si>
  <si>
    <r>
      <t>852</t>
    </r>
    <r>
      <rPr>
        <sz val="8"/>
        <rFont val="Arial CE"/>
        <family val="2"/>
      </rPr>
      <t xml:space="preserve"> - Pomoc społeczna</t>
    </r>
  </si>
  <si>
    <r>
      <t>85213</t>
    </r>
    <r>
      <rPr>
        <sz val="8"/>
        <rFont val="Arial CE"/>
        <family val="2"/>
      </rPr>
      <t xml:space="preserve"> - Składki na ubezpieczenia zdrowotne opłacane za osoby pobierające niektóre świadczenia z pomocy społecznej</t>
    </r>
  </si>
  <si>
    <r>
      <t>85219</t>
    </r>
    <r>
      <rPr>
        <sz val="8"/>
        <rFont val="Arial CE"/>
        <family val="2"/>
      </rPr>
      <t xml:space="preserve"> - Ośrodki pomocy społecznej</t>
    </r>
  </si>
  <si>
    <r>
      <t>900</t>
    </r>
    <r>
      <rPr>
        <sz val="8"/>
        <rFont val="Arial CE"/>
        <family val="2"/>
      </rPr>
      <t xml:space="preserve"> - Gospodarka komunalna i ochrona środowiska</t>
    </r>
  </si>
  <si>
    <r>
      <t>90003</t>
    </r>
    <r>
      <rPr>
        <sz val="8"/>
        <rFont val="Arial CE"/>
        <family val="2"/>
      </rPr>
      <t xml:space="preserve"> - Oczyszczanie miast i wsi</t>
    </r>
  </si>
  <si>
    <t>PRZYCHODY</t>
  </si>
  <si>
    <t>Nazwa działu, rozdziału, paragrafu</t>
  </si>
  <si>
    <t>Symbol</t>
  </si>
  <si>
    <t>Dział</t>
  </si>
  <si>
    <t xml:space="preserve">§ </t>
  </si>
  <si>
    <t>Ogółem</t>
  </si>
  <si>
    <t>Razem</t>
  </si>
  <si>
    <t>w tym:</t>
  </si>
  <si>
    <t>Dotacje</t>
  </si>
  <si>
    <t>Wydatki</t>
  </si>
  <si>
    <t>Bieżące</t>
  </si>
  <si>
    <t>Dział 010 - Rolnictwo i łowiectwo</t>
  </si>
  <si>
    <t>Infrastruktura wodociągowa i sanitacyjna wsi</t>
  </si>
  <si>
    <t>Izby rolnicze</t>
  </si>
  <si>
    <t>Wpłaty gmin na rzecz izb rolniczych w wysokości 2% uzyskanych wpływów z podatku rolnego</t>
  </si>
  <si>
    <t>Wydatki inwestycyjne jednostek budżetowych</t>
  </si>
  <si>
    <t>Dział 400 - Wytwarzanie i zaopatrywanie w energię elektryczną, gaz i wodę</t>
  </si>
  <si>
    <t>Dostarczanie wody</t>
  </si>
  <si>
    <t>Zakup usług pozostałych</t>
  </si>
  <si>
    <t xml:space="preserve">Dział 600 - Transport i łączność </t>
  </si>
  <si>
    <t>Drogi publiczne gminne</t>
  </si>
  <si>
    <t>Zakup materiałów i wyposażenia</t>
  </si>
  <si>
    <t>Zakup usług remontowych</t>
  </si>
  <si>
    <t>Różne jednostki obsługi gospodarki mieszkaniowej</t>
  </si>
  <si>
    <t>Dział 700 - Gospodarka mieszkaniowa</t>
  </si>
  <si>
    <t>Zakup energii</t>
  </si>
  <si>
    <t>Dział 710 - Działalność usługowa</t>
  </si>
  <si>
    <t>Dział 750 - Administracja publiczna</t>
  </si>
  <si>
    <t>Urzędy wojewódzkie</t>
  </si>
  <si>
    <t>Wynagrodzenia osobowe pracowników</t>
  </si>
  <si>
    <t>Składki na ubezpieczenia społeczne</t>
  </si>
  <si>
    <t>Składki na Fundusz Pracy</t>
  </si>
  <si>
    <t>Rady gmin</t>
  </si>
  <si>
    <t>Różne wydatki na rzecz osób fizycznych</t>
  </si>
  <si>
    <t>Podróże służbowe krajowe</t>
  </si>
  <si>
    <t>Urzędy gmin</t>
  </si>
  <si>
    <t>Dodatkowe wynagrodzenia roczne</t>
  </si>
  <si>
    <t>Składki na PFRON</t>
  </si>
  <si>
    <t>Różne opłaty i składki</t>
  </si>
  <si>
    <t>Odpisy na zakładowy fundusz świadczeń socjalnych</t>
  </si>
  <si>
    <t>Pobór podatków, opłat i niepodatkowych należności budżetowych</t>
  </si>
  <si>
    <t>Wynagrodzenia agencyjno-prowizyjne</t>
  </si>
  <si>
    <t>Dział 751 - Urzędy naczelnych organów władzy państwowej, kontroli i ochrony prawa oraz sądownictwa</t>
  </si>
  <si>
    <t>Urzędy naczelnych organów władzy państwowej, kontroli i ochrony prawa</t>
  </si>
  <si>
    <t>Dział 754 - Bezpieczeństwo publiczne i ochrona przeciwpożarowa</t>
  </si>
  <si>
    <t>Ochotnicze straże pożarne</t>
  </si>
  <si>
    <t>Obrona cywilna</t>
  </si>
  <si>
    <t>Dział 757 - Obsługa długu publicznego</t>
  </si>
  <si>
    <t>Obsługa papierów wartościowych, kredytów i pożyczek jednostek samorządu terytorialnego</t>
  </si>
  <si>
    <t>Dział 758 - Różne rozliczenia</t>
  </si>
  <si>
    <t>Rezerwy ogólne i celowe</t>
  </si>
  <si>
    <t>Rezerwy</t>
  </si>
  <si>
    <t>Dział 801 - Oświata i wychowanie</t>
  </si>
  <si>
    <t>Szkoły podstawowe</t>
  </si>
  <si>
    <t>Zakup pomocy naukowych, dydaktycznych i książek</t>
  </si>
  <si>
    <t>Gimnazja</t>
  </si>
  <si>
    <t>Dowożenie uczniów do szkół</t>
  </si>
  <si>
    <t>Dział 851 - Ochrona zdrowia</t>
  </si>
  <si>
    <t>Przeciwdziałanie alkoholizmowi</t>
  </si>
  <si>
    <t>Składki na ubezpieczenia zdrowotne opłacane za osoby pobierające niektóre świadczenia z pomocy społecznej</t>
  </si>
  <si>
    <t>Świadczenia społeczne (zlecone)</t>
  </si>
  <si>
    <t>Świadczenia społeczne (własne)</t>
  </si>
  <si>
    <t>Świadczenia społeczne</t>
  </si>
  <si>
    <t>Ośrodki pomocy społecznej</t>
  </si>
  <si>
    <t>Dodatki mieszkaniowe</t>
  </si>
  <si>
    <t>Usługi opiekuńcze i specjalistyczne usługi opiekuńcze</t>
  </si>
  <si>
    <t>Przedszkola</t>
  </si>
  <si>
    <t>Dział 900 - Gospodarka komunalna i ochrona środowiska</t>
  </si>
  <si>
    <t>Oczyszczanie miast i wsi</t>
  </si>
  <si>
    <t>Oświetlenie ulic, placów i dróg</t>
  </si>
  <si>
    <t>Dział 921 - Kultura i ochrona dziedzictwa narodowego</t>
  </si>
  <si>
    <t>Domy i ośrodki kultury, świetlice i kluby</t>
  </si>
  <si>
    <t>RAZEM:</t>
  </si>
  <si>
    <t>ROZCHODY:</t>
  </si>
  <si>
    <t>010</t>
  </si>
  <si>
    <t>01010</t>
  </si>
  <si>
    <t>01030</t>
  </si>
  <si>
    <t>Lp.</t>
  </si>
  <si>
    <t>Nazwa zadania / programu inwestycyjnego</t>
  </si>
  <si>
    <t>Gmina Żabia Wola</t>
  </si>
  <si>
    <t>Dokształcanie i i doskonalenie nauczycieli</t>
  </si>
  <si>
    <t>Gospodarka ściekowa i ochrona wód</t>
  </si>
  <si>
    <t>Roz.</t>
  </si>
  <si>
    <t>-</t>
  </si>
  <si>
    <r>
      <t>0490</t>
    </r>
    <r>
      <rPr>
        <sz val="8"/>
        <rFont val="Arial CE"/>
        <family val="2"/>
      </rPr>
      <t xml:space="preserve"> - Wpływy z innych lokalnych opłat pobieranych przez jednostki samorządu terytorialnego na podstawie odrębnych ustaw</t>
    </r>
  </si>
  <si>
    <r>
      <t>0470</t>
    </r>
    <r>
      <rPr>
        <sz val="8"/>
        <rFont val="Arial CE"/>
        <family val="2"/>
      </rPr>
      <t xml:space="preserve"> - Wpływy z opłat za zarząd, użytkowanie i użytkowanie wieczyste nieruchomości</t>
    </r>
  </si>
  <si>
    <r>
      <t>2010</t>
    </r>
    <r>
      <rPr>
        <sz val="8"/>
        <rFont val="Arial CE"/>
        <family val="2"/>
      </rPr>
      <t xml:space="preserve"> - Dotacje celowe otrzymane z budżetu państwa na realizację zadań bieżących z zakresu administracji rządowej oraz innych zadań zleconych gminie ustawami</t>
    </r>
  </si>
  <si>
    <r>
      <t>0690</t>
    </r>
    <r>
      <rPr>
        <sz val="8"/>
        <rFont val="Arial CE"/>
        <family val="2"/>
      </rPr>
      <t xml:space="preserve"> - Wpływy z różnych opłat</t>
    </r>
  </si>
  <si>
    <r>
      <t>0350</t>
    </r>
    <r>
      <rPr>
        <sz val="8"/>
        <rFont val="Arial CE"/>
        <family val="2"/>
      </rPr>
      <t xml:space="preserve"> - Podatek z działalności gospodarczej osób fizycznych, opłacany w formie karty podatkowej</t>
    </r>
  </si>
  <si>
    <r>
      <t>0310</t>
    </r>
    <r>
      <rPr>
        <sz val="8"/>
        <rFont val="Arial CE"/>
        <family val="2"/>
      </rPr>
      <t xml:space="preserve"> - Podatek od nieruchomości</t>
    </r>
  </si>
  <si>
    <r>
      <t>0320</t>
    </r>
    <r>
      <rPr>
        <sz val="8"/>
        <rFont val="Arial CE"/>
        <family val="2"/>
      </rPr>
      <t xml:space="preserve"> - Podatek rolny</t>
    </r>
  </si>
  <si>
    <r>
      <t>0330</t>
    </r>
    <r>
      <rPr>
        <sz val="8"/>
        <rFont val="Arial CE"/>
        <family val="2"/>
      </rPr>
      <t xml:space="preserve"> - Podatek leśny</t>
    </r>
  </si>
  <si>
    <r>
      <t>0500</t>
    </r>
    <r>
      <rPr>
        <sz val="8"/>
        <rFont val="Arial CE"/>
        <family val="2"/>
      </rPr>
      <t xml:space="preserve"> - Podatek od czynności cywilnoprawnych</t>
    </r>
  </si>
  <si>
    <r>
      <t>0340</t>
    </r>
    <r>
      <rPr>
        <sz val="8"/>
        <rFont val="Arial CE"/>
        <family val="2"/>
      </rPr>
      <t xml:space="preserve"> - Podatek od środków transportowych</t>
    </r>
  </si>
  <si>
    <r>
      <t>0360</t>
    </r>
    <r>
      <rPr>
        <sz val="8"/>
        <rFont val="Arial CE"/>
        <family val="2"/>
      </rPr>
      <t xml:space="preserve"> - Podatek od spadków i darowizn</t>
    </r>
  </si>
  <si>
    <r>
      <t>0370</t>
    </r>
    <r>
      <rPr>
        <sz val="8"/>
        <rFont val="Arial CE"/>
        <family val="2"/>
      </rPr>
      <t xml:space="preserve"> - Podatek od posiadania psów</t>
    </r>
  </si>
  <si>
    <r>
      <t>0450</t>
    </r>
    <r>
      <rPr>
        <sz val="8"/>
        <rFont val="Arial CE"/>
        <family val="2"/>
      </rPr>
      <t xml:space="preserve"> - Wpływy z opłaty administracyjnej za czynności urzędowe</t>
    </r>
  </si>
  <si>
    <r>
      <t>0460</t>
    </r>
    <r>
      <rPr>
        <sz val="8"/>
        <rFont val="Arial CE"/>
        <family val="2"/>
      </rPr>
      <t xml:space="preserve"> - Wpływy z opłaty eksploatacyjnej</t>
    </r>
  </si>
  <si>
    <r>
      <t>0410</t>
    </r>
    <r>
      <rPr>
        <sz val="8"/>
        <rFont val="Arial CE"/>
        <family val="2"/>
      </rPr>
      <t xml:space="preserve"> - Wpływy z opłaty skarbowej</t>
    </r>
  </si>
  <si>
    <r>
      <t>0910</t>
    </r>
    <r>
      <rPr>
        <sz val="8"/>
        <rFont val="Arial CE"/>
        <family val="2"/>
      </rPr>
      <t xml:space="preserve"> - Odsetki od nietrminowych wpłat z tytułu podatków i opłat</t>
    </r>
  </si>
  <si>
    <r>
      <t>0010</t>
    </r>
    <r>
      <rPr>
        <sz val="8"/>
        <rFont val="Arial CE"/>
        <family val="2"/>
      </rPr>
      <t xml:space="preserve"> - Podatek dochodowy od osób fizycznych</t>
    </r>
  </si>
  <si>
    <r>
      <t>0020</t>
    </r>
    <r>
      <rPr>
        <sz val="8"/>
        <rFont val="Arial CE"/>
        <family val="2"/>
      </rPr>
      <t xml:space="preserve"> - Podatek dochodowy od osób prawnych</t>
    </r>
  </si>
  <si>
    <r>
      <t>2920</t>
    </r>
    <r>
      <rPr>
        <sz val="8"/>
        <rFont val="Arial CE"/>
        <family val="2"/>
      </rPr>
      <t xml:space="preserve"> - Subwencje ogólne z budżetu państwa </t>
    </r>
  </si>
  <si>
    <r>
      <t>0920</t>
    </r>
    <r>
      <rPr>
        <sz val="8"/>
        <rFont val="Arial CE"/>
        <family val="2"/>
      </rPr>
      <t xml:space="preserve"> - Pozostałe odsetki</t>
    </r>
  </si>
  <si>
    <r>
      <t>0750</t>
    </r>
    <r>
      <rPr>
        <sz val="8"/>
        <rFont val="Arial CE"/>
        <family val="2"/>
      </rPr>
      <t xml:space="preserve"> - Dochody z najmu i dzierżawy składników majątkowych Skarbu Państwa, jednostek samorządu terytorialnego lub innych jednostek zaliczanych do sektora finansów publicznych oraz innych umów o podabnym charakterze</t>
    </r>
  </si>
  <si>
    <t>Gospodarka gruntami i nieruchomościami</t>
  </si>
  <si>
    <t>Plany zagospodarowania przestrzennego</t>
  </si>
  <si>
    <t>Lokalny transport zbiorowy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</si>
  <si>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</si>
  <si>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</si>
  <si>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</si>
  <si>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</si>
  <si>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</si>
  <si>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Domy pomocy społecznej</t>
  </si>
  <si>
    <t>Dotacja podmiotowa z budżetu dla niepublicznej jednostki systemu oświaty</t>
  </si>
  <si>
    <t>Wpłaty gmin na rzecz innych jednostek samorządu terytorialnego oraz związków gmin na dofinansowanie zadań bieżących</t>
  </si>
  <si>
    <r>
      <t>75807</t>
    </r>
    <r>
      <rPr>
        <sz val="8"/>
        <rFont val="Arial CE"/>
        <family val="2"/>
      </rPr>
      <t xml:space="preserve"> - Część wyrównawcza subwencji ogólnej dla gmin</t>
    </r>
  </si>
  <si>
    <t xml:space="preserve">Różne opłaty i składki </t>
  </si>
  <si>
    <t xml:space="preserve">Podróże służbowe krajowe </t>
  </si>
  <si>
    <t xml:space="preserve">Zakup energii </t>
  </si>
  <si>
    <t xml:space="preserve">Zakup pomocy naukowych, dydaktycznych i książek </t>
  </si>
  <si>
    <t xml:space="preserve">Zakup materiałów i wyposażenia </t>
  </si>
  <si>
    <t>Wpłay gmin i powiatów na rzecz innych jednostek samorządu terytorialnego oraz związku gmin na dofinansowanie zadań bieżących</t>
  </si>
  <si>
    <r>
      <t>§ 955</t>
    </r>
    <r>
      <rPr>
        <sz val="9"/>
        <rFont val="Arial CE"/>
        <family val="2"/>
      </rPr>
      <t xml:space="preserve"> - Przychody z tytułu innych rozliczeń krajowych                          </t>
    </r>
  </si>
  <si>
    <t xml:space="preserve">RAZEM  PRZYCHODY                                                                                    </t>
  </si>
  <si>
    <r>
      <t>§ 952</t>
    </r>
    <r>
      <rPr>
        <sz val="9"/>
        <rFont val="Arial CE"/>
        <family val="2"/>
      </rPr>
      <t xml:space="preserve"> - Przychody z zaciągniętych pożyczek i kredytów na rynku krajowym  </t>
    </r>
  </si>
  <si>
    <t>Odsetki i dyskonto od krajowych skarbowych papierów wartościowych oraz od krajowych pożyczek i kredytów</t>
  </si>
  <si>
    <r>
      <t>756</t>
    </r>
    <r>
      <rPr>
        <sz val="8"/>
        <rFont val="Arial CE"/>
        <family val="2"/>
      </rPr>
      <t xml:space="preserve"> - Dochody od osób prawnych, od osób fizycznych i od innych jednostek nieposiadających osobowości prawnej</t>
    </r>
  </si>
  <si>
    <t>Dział 756 - Dochody od osób prawnych, od osób fizycznych i od innych jednostek nieposiadających osobowości prawnej</t>
  </si>
  <si>
    <r>
      <t xml:space="preserve">2360 - </t>
    </r>
    <r>
      <rPr>
        <sz val="8"/>
        <rFont val="Arial CE"/>
        <family val="0"/>
      </rPr>
      <t>Dochody jednostek samorządu terytorialnego związane z realizacją zadań z zakresu administracji rządowej oraz innych zadań zleconych ustawami</t>
    </r>
  </si>
  <si>
    <t>Komendy wojewódzkie Policji</t>
  </si>
  <si>
    <t>600</t>
  </si>
  <si>
    <t>60016</t>
  </si>
  <si>
    <t>Budowa infrastruktury teleinformatycznej Gminy Żabia Wola</t>
  </si>
  <si>
    <r>
      <t>0870</t>
    </r>
    <r>
      <rPr>
        <i/>
        <sz val="8"/>
        <rFont val="Arial CE"/>
        <family val="0"/>
      </rPr>
      <t xml:space="preserve"> -  </t>
    </r>
    <r>
      <rPr>
        <sz val="8"/>
        <rFont val="Arial CE"/>
        <family val="0"/>
      </rPr>
      <t>Wpływy ze sprzedaży składników majątkowych</t>
    </r>
  </si>
  <si>
    <t>Rozliczenia z tytułu poręczeń i gwarancji udzielanych przez Skarb państwa lub jednostkę samorządu terytorialnego</t>
  </si>
  <si>
    <t xml:space="preserve">§ 992 - Spłaty otrzymanych krajowych pożyczek i kredytów </t>
  </si>
  <si>
    <r>
      <t xml:space="preserve">01095 - </t>
    </r>
    <r>
      <rPr>
        <sz val="8"/>
        <rFont val="Arial CE"/>
        <family val="0"/>
      </rPr>
      <t>Pozostała działalność</t>
    </r>
  </si>
  <si>
    <r>
      <t>2030</t>
    </r>
    <r>
      <rPr>
        <sz val="8"/>
        <rFont val="Arial CE"/>
        <family val="2"/>
      </rPr>
      <t xml:space="preserve"> - Dotacje celowe otrzymane z budżetu państwa na realizację własnych zadań bieżących gmin (związków gmin)</t>
    </r>
  </si>
  <si>
    <r>
      <t xml:space="preserve">0970 - </t>
    </r>
    <r>
      <rPr>
        <sz val="8"/>
        <rFont val="Arial CE"/>
        <family val="0"/>
      </rPr>
      <t>Wpływy z różnych dochodów</t>
    </r>
  </si>
  <si>
    <t>Wynagrodzenia bezosobowe</t>
  </si>
  <si>
    <t>Pozostała działalność</t>
  </si>
  <si>
    <t>Wypłaty z tytułu gwarancji i poręczeń</t>
  </si>
  <si>
    <t>Wpłaty gmin i powiatów na rzecz innych jednostek samorządu terytorialnego oraz związków gmin i powiatów na dofinansowanie zadań inwestycyjnych i zakupów inwestycyjnych</t>
  </si>
  <si>
    <t>Zakup usług zdrowotnych</t>
  </si>
  <si>
    <t>Drogi publiczne powiatowe</t>
  </si>
  <si>
    <t>Dotacja celowa z budżetu na finansowanie lub dofinansowanie zadań zleconych do realizacji pozostałym jednostkom nie zaliczanym do sektora finansów publicznych</t>
  </si>
  <si>
    <t>Dotacja podmiotowa z budżetu dla samorządowej instytucji kultury</t>
  </si>
  <si>
    <t>Zakup usług przez jednostki samorządu terytorialnego od innych jednostek samorządu terytorialnego</t>
  </si>
  <si>
    <t xml:space="preserve">Wydatki osobowe niezaliczane do wynagrodzeń </t>
  </si>
  <si>
    <r>
      <t>75615</t>
    </r>
    <r>
      <rPr>
        <sz val="8"/>
        <rFont val="Arial CE"/>
        <family val="2"/>
      </rPr>
      <t xml:space="preserve"> - Wpływy z podatku rolnego, podatku leśnego, podatku od czynności cywilnoprawnych, podatków i opłat lokalnych osób prawnych i innych jednostek organizacyjnych</t>
    </r>
  </si>
  <si>
    <r>
      <t>75616</t>
    </r>
    <r>
      <rPr>
        <sz val="8"/>
        <rFont val="Arial CE"/>
        <family val="2"/>
      </rPr>
      <t xml:space="preserve"> - Wpływy z podatku rolnego, podatku leśnego, podatku od spadków i darowizn, podatku od czynności cywilnoprawnych oraz podatków i opłat lokalnych od osób fizycznych</t>
    </r>
  </si>
  <si>
    <r>
      <t xml:space="preserve">0920 - </t>
    </r>
    <r>
      <rPr>
        <sz val="8"/>
        <rFont val="Arial CE"/>
        <family val="0"/>
      </rPr>
      <t>Pozostałe odsetki</t>
    </r>
  </si>
  <si>
    <t>Związek Międzygminny "Mazowsze Zachodnie"</t>
  </si>
  <si>
    <t>Schroniska dla zwierząt</t>
  </si>
  <si>
    <t xml:space="preserve">RAZEM  ROZCHODY:                                                  </t>
  </si>
  <si>
    <r>
      <t xml:space="preserve">§ 903 - </t>
    </r>
    <r>
      <rPr>
        <sz val="9"/>
        <rFont val="Arial CE"/>
        <family val="2"/>
      </rPr>
      <t>Przychody z zaciągniętych pożyczek na finansowanie zadań realizowanych z udziałem środków pochodzących z budżetu Unii Europejskiej</t>
    </r>
  </si>
  <si>
    <r>
      <t>0770</t>
    </r>
    <r>
      <rPr>
        <sz val="8"/>
        <rFont val="Arial CE"/>
        <family val="2"/>
      </rPr>
      <t xml:space="preserve"> - Wpłaty z tytułu odpłatego nabycia prawa własności oraz prawa użytkowania wieczystego nieruchomości</t>
    </r>
  </si>
  <si>
    <t>Podatek od towarów i usług VAT</t>
  </si>
  <si>
    <r>
      <t>801</t>
    </r>
    <r>
      <rPr>
        <sz val="8"/>
        <rFont val="Arial CE"/>
        <family val="2"/>
      </rPr>
      <t xml:space="preserve"> - Oświata i wychowanie</t>
    </r>
  </si>
  <si>
    <r>
      <t>80110</t>
    </r>
    <r>
      <rPr>
        <sz val="8"/>
        <rFont val="Arial CE"/>
        <family val="2"/>
      </rPr>
      <t xml:space="preserve"> - Gimnazja</t>
    </r>
  </si>
  <si>
    <t>Oświetlenie uliczne - budowa</t>
  </si>
  <si>
    <t>Dział 852 - Pomoc społeczna</t>
  </si>
  <si>
    <t>Racjonalna gospodarka wodą w aspekcie społeczno-gospodarczego rozwoju gmin Mazowsza Zachodniego</t>
  </si>
  <si>
    <r>
      <t>80101</t>
    </r>
    <r>
      <rPr>
        <sz val="8"/>
        <rFont val="Arial CE"/>
        <family val="0"/>
      </rPr>
      <t xml:space="preserve"> - Szkoły podstawowe</t>
    </r>
  </si>
  <si>
    <r>
      <t>80104</t>
    </r>
    <r>
      <rPr>
        <sz val="8"/>
        <rFont val="Arial CE"/>
        <family val="0"/>
      </rPr>
      <t xml:space="preserve"> - Przedszkola</t>
    </r>
  </si>
  <si>
    <r>
      <t xml:space="preserve">2310 - </t>
    </r>
    <r>
      <rPr>
        <sz val="8"/>
        <rFont val="Arial CE"/>
        <family val="0"/>
      </rPr>
      <t>Dotacje celowe otrzymane z gminy na zadania realizowane na podstawie porozumień (umów) między jednostkami samorządu terytorialnego</t>
    </r>
  </si>
  <si>
    <t>Zakup usług dostępu do sieci Internet</t>
  </si>
  <si>
    <t>Oddziały przedszkolne w szkołach podstawowych</t>
  </si>
  <si>
    <t>Schronisko dla zwierząt</t>
  </si>
  <si>
    <r>
      <t xml:space="preserve">85295 - </t>
    </r>
    <r>
      <rPr>
        <sz val="8"/>
        <rFont val="Arial CE"/>
        <family val="0"/>
      </rPr>
      <t>Pozostała działalność</t>
    </r>
  </si>
  <si>
    <r>
      <t>85214</t>
    </r>
    <r>
      <rPr>
        <sz val="8"/>
        <rFont val="Arial CE"/>
        <family val="2"/>
      </rPr>
      <t xml:space="preserve"> - Zasiłki i pomoc w naturze oraz składki na ubezpieczenia emerytalne i rentowe</t>
    </r>
  </si>
  <si>
    <t>Promocja jednostek samorządu terytorialnego</t>
  </si>
  <si>
    <t>Zasiłki i pomoc w naturze oraz składki na ubezpieczenia emerytalne i rentowe</t>
  </si>
  <si>
    <t>Dotacje celowe przekazane gminie na zadania realizowane na podstawie porozumień (umów) między jednostkami samorządu terytorialnego</t>
  </si>
  <si>
    <t>Kary i odszkodowania wypłacane na rzecz osób fizycznych</t>
  </si>
  <si>
    <t>Wynagrodzenia osobowe pracowników (zlecone)</t>
  </si>
  <si>
    <t>Dodatkowe wynagrodzenia roczne (zlecone)</t>
  </si>
  <si>
    <t>Składki na ubezpieczenia społeczne (zlecone)</t>
  </si>
  <si>
    <t>Składki na Fundusz Pracy (zlecone)</t>
  </si>
  <si>
    <t>Zakup usług pozostałych (zlecone)</t>
  </si>
  <si>
    <t>Dodoatkowe wynagrodzenia roczne (zlecone)</t>
  </si>
  <si>
    <t>Zakup materiałów i wyposażenia (zlecone)</t>
  </si>
  <si>
    <t>Odpisy na Zakładowy Fundusz Świadczeń Socjalnych (zlecone)</t>
  </si>
  <si>
    <t>Składki na ubezpieczenia zdrowotne  (zlecone)</t>
  </si>
  <si>
    <t>Zakup meteriałów i wyposażenia</t>
  </si>
  <si>
    <r>
      <t>0480</t>
    </r>
    <r>
      <rPr>
        <sz val="8"/>
        <rFont val="Arial CE"/>
        <family val="2"/>
      </rPr>
      <t xml:space="preserve"> - Wpływy z opłat za zezwolenia na sprzedaż alkoholu</t>
    </r>
  </si>
  <si>
    <r>
      <t>0830</t>
    </r>
    <r>
      <rPr>
        <sz val="8"/>
        <rFont val="Arial CE"/>
        <family val="2"/>
      </rPr>
      <t xml:space="preserve"> - Wpływy z usług</t>
    </r>
  </si>
  <si>
    <t>Wydatki na pomoc finansową udzielaną między jednostkami samorządu terytorialnego na dofinansowanie własnych zadań inwestycyjnych i zakupów inwestycyjnych</t>
  </si>
  <si>
    <t>Wydatki majątkowe:</t>
  </si>
  <si>
    <t xml:space="preserve">  </t>
  </si>
  <si>
    <r>
      <t>85212</t>
    </r>
    <r>
      <rPr>
        <sz val="8"/>
        <rFont val="Arial CE"/>
        <family val="2"/>
      </rPr>
      <t xml:space="preserve"> - Świadczenia rodzinne, zaliczka alimentacyjna oraz składki na ubezpiezenia emerytalne i rentowe z ubezpieczenia społecznego</t>
    </r>
  </si>
  <si>
    <t>Świadczenia rodzinne, zaliczka alimentacyjna oraz składki na ubezpiezenia emerytalne i rentowe z ubezpieczenia społecznego</t>
  </si>
  <si>
    <t xml:space="preserve">Wpłaty jednostek na fundusz celowy   </t>
  </si>
  <si>
    <t xml:space="preserve">Zakup usług pozostałych </t>
  </si>
  <si>
    <t>Przewidywane wykonanie w 2006 r.</t>
  </si>
  <si>
    <t>700</t>
  </si>
  <si>
    <t>Rozbudowa systemów szerokopasmowego dostępu do internetu na terenie gminy Żabia Wola</t>
  </si>
  <si>
    <t>70005</t>
  </si>
  <si>
    <t>60014</t>
  </si>
  <si>
    <t>Biblioteki</t>
  </si>
  <si>
    <t>Przeciwdziałanie narkomanii</t>
  </si>
  <si>
    <t>Zakup usług medycznych</t>
  </si>
  <si>
    <t>Odpisy na Zakładowy Fundusz Świadczeń Socjalnych</t>
  </si>
  <si>
    <t>Zespoły obsługi ekonomiczno-administracyjnej szkół</t>
  </si>
  <si>
    <r>
      <t xml:space="preserve">6298 - </t>
    </r>
    <r>
      <rPr>
        <sz val="8"/>
        <rFont val="Arial CE"/>
        <family val="0"/>
      </rPr>
      <t>Środki na dofinansowanie własnych inwestycji gmin pozyskane z innych żródeł</t>
    </r>
  </si>
  <si>
    <t>Plan na 2007 r.</t>
  </si>
  <si>
    <t>Powiat Grodziski</t>
  </si>
  <si>
    <t>Zakup usług obejmujących wykonanie ekspertyz, analiz i opinii</t>
  </si>
  <si>
    <t>Infrastruktura telekomunikacyjna</t>
  </si>
  <si>
    <t>Opłaty z tytułu zakupu usług telekomunikacyjnych telefonii komórkowej</t>
  </si>
  <si>
    <t>Opłaty z tytułu zakupu usług telekomunikacyjnych telefonii stacjonarnej</t>
  </si>
  <si>
    <t xml:space="preserve">Zakup usług obejmujących wykonanie ekspertyz, analiz, opinii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</si>
  <si>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</si>
  <si>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</si>
  <si>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</si>
  <si>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Gminne Centrum Zdrowia - modernizacja i termoizolacja istniejącego obiektu ochrony zdrowia</t>
  </si>
  <si>
    <t>Szkolenia pracowników niebędących członkami korpusu służby cywilnej (zlecone)</t>
  </si>
  <si>
    <t>Zakup materiałów papierniczych do sprzętu drukarskiego i urządzeń kserograficznych (zlecone)</t>
  </si>
  <si>
    <t>Zakup akcesoriów komputerowych, w tym programów i licencji (zlecone)</t>
  </si>
  <si>
    <t>Wydatki budżetu gminy Żabia Wola na 2007 r.</t>
  </si>
  <si>
    <t>Dochody budżetu gminy Żabia Wola na 2007 r.</t>
  </si>
  <si>
    <t>§ 963 - Spłaty pożyczek otrzymanych na finansowanie zadań realizowanych z udziałem środków pochodzących z budżetu Unii Europejskiej</t>
  </si>
  <si>
    <t>Budowa i przebudowa drogi powiatowej nr 38510 Mszczonów - Tarczyn na odcinku Mszczonów - Piotrkowice</t>
  </si>
  <si>
    <t>Wynagrodzenia</t>
  </si>
  <si>
    <t>Pochodne od wynagrodzeń</t>
  </si>
  <si>
    <t>majątkowe</t>
  </si>
  <si>
    <t>Wydatki na obsługę długu</t>
  </si>
  <si>
    <t>Wypłaty z tytułu poręczeń</t>
  </si>
  <si>
    <t>Planowane wydatki</t>
  </si>
  <si>
    <t>z tego źródła finansowania</t>
  </si>
  <si>
    <t>Łączne koszty finansowe</t>
  </si>
  <si>
    <t>Rok budżetowy 2007</t>
  </si>
  <si>
    <t>dochody własne jst</t>
  </si>
  <si>
    <t>kredyty i pożyczki</t>
  </si>
  <si>
    <t>x</t>
  </si>
  <si>
    <t>Zadania inwestycyjne w 2007 r.</t>
  </si>
  <si>
    <t>środki pochodzące z innych źródeł * (A, B, C)</t>
  </si>
  <si>
    <t>Budowa przedszkola gminnego - dokumentacja</t>
  </si>
  <si>
    <t>* Żródło finansowania:</t>
  </si>
  <si>
    <t xml:space="preserve">A. </t>
  </si>
  <si>
    <t>B.</t>
  </si>
  <si>
    <t xml:space="preserve">C. </t>
  </si>
  <si>
    <t xml:space="preserve">Dotacje i środki z budżetu państwa </t>
  </si>
  <si>
    <t>Środki i dotacje otrzymane od innych jst oraz innych jednostek zaliczanych do sektora finansów publicznych</t>
  </si>
  <si>
    <t>Inne źródła</t>
  </si>
  <si>
    <t xml:space="preserve">Kompleksowe uregulowanie zaopatrzenia w wodę północnej i południowej części Gminy Żabia Wola </t>
  </si>
  <si>
    <t>Jednostka organizacyj-na realizująca program</t>
  </si>
  <si>
    <t>Gminne Centrum Zdrowia - modernizacja i termoizolacja istniejącego obiektu ochrony zdrowia (koszty obsługi prefinansowania)</t>
  </si>
  <si>
    <t>Budowa infrastruktury teleinformatycznej Gminy Żabia Wola (koszty obsługi prefinansowania)</t>
  </si>
  <si>
    <t xml:space="preserve">Środki wymienione w art. 5 ust. 1 pkt 2 i 3 u.f.p. </t>
  </si>
  <si>
    <t xml:space="preserve">Załącznik nr 3a do Uchwały Rady Gminy nr 17/III/2006 z dnia 29 grudnia 2006 r. </t>
  </si>
  <si>
    <t>Budowa mieszkań komunalnych</t>
  </si>
  <si>
    <t>Budowa i przebudowa drogi gminnej relacji Zalesie - Musuły.                Dokumentacja przyszłościowa.</t>
  </si>
  <si>
    <t xml:space="preserve">Załącznik nr 2 do Uchwały Rady Gminy Żabia Wola nr 17/III/2006 z dnia 29 grudnia 2006 r. </t>
  </si>
  <si>
    <t>Załącznik nr 1 do Uchwały Rady Gminy Żabia Wola nr 17/III/2006 z dnia 29 grudnia 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</si>
</sst>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b/>
      <sz val="7"/>
      <name val="Arial CE"/>
      <family val="2"/>
    </font>
    <font>
      <b/>
      <i/>
      <sz val="7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43" fontId="2" fillId="0" borderId="0" xfId="15" applyFont="1" applyAlignment="1">
      <alignment/>
    </xf>
    <xf numFmtId="43" fontId="2" fillId="0" borderId="1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5" xfId="15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wrapText="1"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4" fillId="0" borderId="5" xfId="15" applyFont="1" applyBorder="1" applyAlignment="1">
      <alignment horizontal="center"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 wrapText="1"/>
    </xf>
    <xf numFmtId="43" fontId="3" fillId="0" borderId="0" xfId="15" applyFont="1" applyAlignment="1">
      <alignment wrapText="1"/>
    </xf>
    <xf numFmtId="43" fontId="0" fillId="0" borderId="0" xfId="15" applyAlignment="1">
      <alignment wrapText="1"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2" fillId="0" borderId="5" xfId="15" applyFont="1" applyBorder="1" applyAlignment="1">
      <alignment horizontal="center"/>
    </xf>
    <xf numFmtId="43" fontId="2" fillId="0" borderId="0" xfId="15" applyFont="1" applyAlignment="1">
      <alignment horizontal="right"/>
    </xf>
    <xf numFmtId="43" fontId="2" fillId="0" borderId="1" xfId="15" applyFont="1" applyBorder="1" applyAlignment="1">
      <alignment horizontal="center"/>
    </xf>
    <xf numFmtId="0" fontId="2" fillId="0" borderId="5" xfId="0" applyFont="1" applyBorder="1" applyAlignment="1">
      <alignment wrapText="1"/>
    </xf>
    <xf numFmtId="43" fontId="3" fillId="0" borderId="5" xfId="15" applyFont="1" applyBorder="1" applyAlignment="1">
      <alignment horizontal="right"/>
    </xf>
    <xf numFmtId="43" fontId="4" fillId="0" borderId="5" xfId="15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43" fontId="4" fillId="0" borderId="1" xfId="15" applyFont="1" applyBorder="1" applyAlignment="1">
      <alignment horizontal="right"/>
    </xf>
    <xf numFmtId="0" fontId="3" fillId="0" borderId="5" xfId="0" applyFont="1" applyBorder="1" applyAlignment="1">
      <alignment/>
    </xf>
    <xf numFmtId="43" fontId="4" fillId="0" borderId="2" xfId="15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3" fontId="3" fillId="0" borderId="2" xfId="15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3" fontId="4" fillId="0" borderId="5" xfId="15" applyFont="1" applyBorder="1" applyAlignment="1">
      <alignment horizontal="right"/>
    </xf>
    <xf numFmtId="43" fontId="2" fillId="0" borderId="5" xfId="15" applyFont="1" applyBorder="1" applyAlignment="1">
      <alignment horizontal="right"/>
    </xf>
    <xf numFmtId="43" fontId="7" fillId="0" borderId="0" xfId="15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43" fontId="3" fillId="0" borderId="5" xfId="15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" xfId="15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43" fontId="2" fillId="0" borderId="5" xfId="15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43" fontId="3" fillId="0" borderId="5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 wrapText="1"/>
    </xf>
    <xf numFmtId="43" fontId="5" fillId="0" borderId="0" xfId="0" applyNumberFormat="1" applyFont="1" applyAlignment="1">
      <alignment/>
    </xf>
    <xf numFmtId="43" fontId="2" fillId="0" borderId="7" xfId="15" applyFont="1" applyBorder="1" applyAlignment="1">
      <alignment horizontal="right"/>
    </xf>
    <xf numFmtId="43" fontId="4" fillId="0" borderId="12" xfId="15" applyFont="1" applyBorder="1" applyAlignment="1">
      <alignment horizontal="right"/>
    </xf>
    <xf numFmtId="43" fontId="2" fillId="0" borderId="12" xfId="15" applyFont="1" applyBorder="1" applyAlignment="1">
      <alignment horizontal="right"/>
    </xf>
    <xf numFmtId="0" fontId="3" fillId="2" borderId="5" xfId="0" applyFont="1" applyFill="1" applyBorder="1" applyAlignment="1">
      <alignment wrapText="1"/>
    </xf>
    <xf numFmtId="43" fontId="3" fillId="2" borderId="5" xfId="15" applyFont="1" applyFill="1" applyBorder="1" applyAlignment="1">
      <alignment/>
    </xf>
    <xf numFmtId="43" fontId="3" fillId="2" borderId="5" xfId="15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43" fontId="3" fillId="2" borderId="5" xfId="15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3" fontId="3" fillId="2" borderId="5" xfId="15" applyFont="1" applyFill="1" applyBorder="1" applyAlignment="1">
      <alignment horizontal="right"/>
    </xf>
    <xf numFmtId="43" fontId="3" fillId="2" borderId="12" xfId="15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3" fontId="3" fillId="2" borderId="7" xfId="15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0" xfId="0" applyFill="1" applyAlignment="1">
      <alignment/>
    </xf>
    <xf numFmtId="43" fontId="3" fillId="2" borderId="5" xfId="15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43" fontId="1" fillId="0" borderId="0" xfId="15" applyFont="1" applyAlignment="1">
      <alignment horizontal="center" wrapText="1"/>
    </xf>
    <xf numFmtId="43" fontId="0" fillId="0" borderId="0" xfId="15" applyFont="1" applyAlignment="1">
      <alignment horizontal="center" wrapText="1"/>
    </xf>
    <xf numFmtId="43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1" xfId="15" applyFont="1" applyFill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3" fontId="11" fillId="0" borderId="5" xfId="15" applyFont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3" fontId="12" fillId="0" borderId="2" xfId="15" applyFont="1" applyBorder="1" applyAlignment="1">
      <alignment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3" fontId="11" fillId="0" borderId="2" xfId="15" applyFont="1" applyBorder="1" applyAlignment="1">
      <alignment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43" fontId="12" fillId="0" borderId="3" xfId="15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13" xfId="15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43" fontId="12" fillId="0" borderId="8" xfId="15" applyFont="1" applyBorder="1" applyAlignment="1">
      <alignment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/>
    </xf>
    <xf numFmtId="43" fontId="12" fillId="0" borderId="9" xfId="15" applyFont="1" applyBorder="1" applyAlignment="1">
      <alignment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43" fontId="10" fillId="2" borderId="2" xfId="15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3" fontId="11" fillId="0" borderId="1" xfId="15" applyFont="1" applyBorder="1" applyAlignment="1">
      <alignment/>
    </xf>
    <xf numFmtId="43" fontId="10" fillId="0" borderId="1" xfId="15" applyFont="1" applyBorder="1" applyAlignment="1">
      <alignment/>
    </xf>
    <xf numFmtId="0" fontId="12" fillId="0" borderId="1" xfId="0" applyFont="1" applyBorder="1" applyAlignment="1">
      <alignment wrapText="1"/>
    </xf>
    <xf numFmtId="43" fontId="12" fillId="0" borderId="1" xfId="15" applyFont="1" applyBorder="1" applyAlignment="1">
      <alignment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10" fillId="0" borderId="3" xfId="15" applyFont="1" applyBorder="1" applyAlignment="1">
      <alignment/>
    </xf>
    <xf numFmtId="43" fontId="11" fillId="0" borderId="2" xfId="15" applyFont="1" applyBorder="1" applyAlignment="1">
      <alignment horizontal="right"/>
    </xf>
    <xf numFmtId="43" fontId="11" fillId="0" borderId="3" xfId="15" applyFont="1" applyBorder="1" applyAlignment="1">
      <alignment horizontal="right"/>
    </xf>
    <xf numFmtId="43" fontId="11" fillId="0" borderId="3" xfId="15" applyFont="1" applyBorder="1" applyAlignment="1">
      <alignment/>
    </xf>
    <xf numFmtId="43" fontId="12" fillId="0" borderId="1" xfId="15" applyFont="1" applyBorder="1" applyAlignment="1">
      <alignment horizontal="right"/>
    </xf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43" fontId="10" fillId="2" borderId="5" xfId="15" applyFont="1" applyFill="1" applyBorder="1" applyAlignment="1">
      <alignment/>
    </xf>
    <xf numFmtId="0" fontId="10" fillId="0" borderId="2" xfId="0" applyFont="1" applyBorder="1" applyAlignment="1">
      <alignment horizontal="center"/>
    </xf>
    <xf numFmtId="43" fontId="12" fillId="0" borderId="5" xfId="15" applyFont="1" applyBorder="1" applyAlignment="1">
      <alignment/>
    </xf>
    <xf numFmtId="0" fontId="12" fillId="2" borderId="1" xfId="0" applyFont="1" applyFill="1" applyBorder="1" applyAlignment="1">
      <alignment horizontal="center"/>
    </xf>
    <xf numFmtId="43" fontId="12" fillId="2" borderId="1" xfId="15" applyFont="1" applyFill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43" fontId="12" fillId="0" borderId="2" xfId="15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43" fontId="11" fillId="0" borderId="5" xfId="15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43" fontId="10" fillId="2" borderId="1" xfId="15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43" fontId="12" fillId="0" borderId="3" xfId="15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3" fontId="11" fillId="0" borderId="1" xfId="15" applyFont="1" applyBorder="1" applyAlignment="1">
      <alignment wrapText="1"/>
    </xf>
    <xf numFmtId="43" fontId="10" fillId="0" borderId="1" xfId="15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3" fontId="12" fillId="0" borderId="1" xfId="15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43" fontId="11" fillId="0" borderId="2" xfId="15" applyFont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43" fontId="10" fillId="2" borderId="2" xfId="15" applyFont="1" applyFill="1" applyBorder="1" applyAlignment="1">
      <alignment wrapText="1"/>
    </xf>
    <xf numFmtId="43" fontId="12" fillId="2" borderId="2" xfId="15" applyFont="1" applyFill="1" applyBorder="1" applyAlignment="1">
      <alignment wrapText="1"/>
    </xf>
    <xf numFmtId="43" fontId="12" fillId="2" borderId="2" xfId="15" applyFont="1" applyFill="1" applyBorder="1" applyAlignment="1">
      <alignment/>
    </xf>
    <xf numFmtId="0" fontId="12" fillId="0" borderId="5" xfId="0" applyFont="1" applyBorder="1" applyAlignment="1">
      <alignment horizontal="center" wrapText="1"/>
    </xf>
    <xf numFmtId="43" fontId="12" fillId="0" borderId="5" xfId="15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43" fontId="11" fillId="0" borderId="5" xfId="15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43" fontId="10" fillId="2" borderId="5" xfId="15" applyFont="1" applyFill="1" applyBorder="1" applyAlignment="1">
      <alignment wrapText="1"/>
    </xf>
    <xf numFmtId="0" fontId="10" fillId="2" borderId="5" xfId="0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43" fontId="12" fillId="0" borderId="13" xfId="15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43" fontId="12" fillId="0" borderId="8" xfId="15" applyFont="1" applyBorder="1" applyAlignment="1">
      <alignment wrapText="1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43" fontId="12" fillId="0" borderId="9" xfId="15" applyFont="1" applyBorder="1" applyAlignment="1">
      <alignment wrapText="1"/>
    </xf>
    <xf numFmtId="0" fontId="10" fillId="0" borderId="9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43" fontId="11" fillId="0" borderId="3" xfId="15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43" fontId="12" fillId="0" borderId="2" xfId="15" applyFont="1" applyBorder="1" applyAlignment="1">
      <alignment horizontal="center" wrapText="1"/>
    </xf>
    <xf numFmtId="43" fontId="12" fillId="0" borderId="2" xfId="0" applyNumberFormat="1" applyFont="1" applyBorder="1" applyAlignment="1">
      <alignment wrapText="1"/>
    </xf>
    <xf numFmtId="43" fontId="12" fillId="0" borderId="10" xfId="15" applyFont="1" applyBorder="1" applyAlignment="1">
      <alignment wrapText="1"/>
    </xf>
    <xf numFmtId="0" fontId="12" fillId="0" borderId="3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/>
    </xf>
    <xf numFmtId="0" fontId="10" fillId="2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3" xfId="0" applyFont="1" applyBorder="1" applyAlignment="1">
      <alignment/>
    </xf>
    <xf numFmtId="43" fontId="10" fillId="2" borderId="11" xfId="15" applyFont="1" applyFill="1" applyBorder="1" applyAlignment="1">
      <alignment/>
    </xf>
    <xf numFmtId="43" fontId="11" fillId="0" borderId="6" xfId="15" applyFont="1" applyBorder="1" applyAlignment="1">
      <alignment/>
    </xf>
    <xf numFmtId="43" fontId="12" fillId="0" borderId="4" xfId="15" applyFont="1" applyBorder="1" applyAlignment="1">
      <alignment/>
    </xf>
    <xf numFmtId="43" fontId="12" fillId="0" borderId="10" xfId="15" applyFont="1" applyBorder="1" applyAlignment="1">
      <alignment/>
    </xf>
    <xf numFmtId="43" fontId="10" fillId="2" borderId="1" xfId="15" applyFont="1" applyFill="1" applyBorder="1" applyAlignment="1">
      <alignment/>
    </xf>
    <xf numFmtId="43" fontId="11" fillId="0" borderId="5" xfId="15" applyFont="1" applyBorder="1" applyAlignment="1">
      <alignment/>
    </xf>
    <xf numFmtId="43" fontId="12" fillId="0" borderId="1" xfId="15" applyFont="1" applyBorder="1" applyAlignment="1">
      <alignment/>
    </xf>
    <xf numFmtId="43" fontId="12" fillId="0" borderId="2" xfId="15" applyFont="1" applyBorder="1" applyAlignment="1">
      <alignment/>
    </xf>
    <xf numFmtId="43" fontId="12" fillId="0" borderId="3" xfId="15" applyFont="1" applyBorder="1" applyAlignment="1">
      <alignment/>
    </xf>
    <xf numFmtId="43" fontId="10" fillId="2" borderId="2" xfId="15" applyFont="1" applyFill="1" applyBorder="1" applyAlignment="1">
      <alignment/>
    </xf>
    <xf numFmtId="43" fontId="10" fillId="0" borderId="1" xfId="15" applyFont="1" applyBorder="1" applyAlignment="1">
      <alignment/>
    </xf>
    <xf numFmtId="43" fontId="11" fillId="0" borderId="2" xfId="15" applyFont="1" applyBorder="1" applyAlignment="1">
      <alignment/>
    </xf>
    <xf numFmtId="43" fontId="11" fillId="0" borderId="1" xfId="15" applyFont="1" applyBorder="1" applyAlignment="1">
      <alignment/>
    </xf>
    <xf numFmtId="43" fontId="10" fillId="2" borderId="5" xfId="15" applyFont="1" applyFill="1" applyBorder="1" applyAlignment="1">
      <alignment/>
    </xf>
    <xf numFmtId="43" fontId="12" fillId="2" borderId="1" xfId="15" applyFont="1" applyFill="1" applyBorder="1" applyAlignment="1">
      <alignment/>
    </xf>
    <xf numFmtId="43" fontId="12" fillId="2" borderId="2" xfId="15" applyFont="1" applyFill="1" applyBorder="1" applyAlignment="1">
      <alignment/>
    </xf>
    <xf numFmtId="43" fontId="12" fillId="0" borderId="5" xfId="15" applyFont="1" applyBorder="1" applyAlignment="1">
      <alignment/>
    </xf>
    <xf numFmtId="43" fontId="10" fillId="2" borderId="5" xfId="15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2" xfId="0" applyFont="1" applyBorder="1" applyAlignment="1">
      <alignment/>
    </xf>
    <xf numFmtId="43" fontId="11" fillId="0" borderId="5" xfId="15" applyFont="1" applyBorder="1" applyAlignment="1">
      <alignment horizontal="center"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43" fontId="12" fillId="0" borderId="3" xfId="15" applyFont="1" applyBorder="1" applyAlignment="1">
      <alignment wrapText="1"/>
    </xf>
    <xf numFmtId="0" fontId="2" fillId="0" borderId="7" xfId="0" applyFont="1" applyBorder="1" applyAlignment="1">
      <alignment horizontal="center"/>
    </xf>
    <xf numFmtId="43" fontId="3" fillId="2" borderId="5" xfId="15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2" fillId="2" borderId="5" xfId="15" applyFont="1" applyFill="1" applyBorder="1" applyAlignment="1">
      <alignment horizontal="center" vertical="center"/>
    </xf>
    <xf numFmtId="43" fontId="2" fillId="0" borderId="5" xfId="15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43" fontId="2" fillId="0" borderId="3" xfId="15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43" fontId="2" fillId="3" borderId="5" xfId="15" applyFont="1" applyFill="1" applyBorder="1" applyAlignment="1">
      <alignment horizontal="center" vertical="center"/>
    </xf>
    <xf numFmtId="43" fontId="3" fillId="3" borderId="5" xfId="15" applyFont="1" applyFill="1" applyBorder="1" applyAlignment="1">
      <alignment horizontal="center"/>
    </xf>
    <xf numFmtId="43" fontId="12" fillId="0" borderId="2" xfId="15" applyFont="1" applyBorder="1" applyAlignment="1">
      <alignment wrapText="1"/>
    </xf>
    <xf numFmtId="43" fontId="12" fillId="0" borderId="0" xfId="15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3" fontId="12" fillId="0" borderId="14" xfId="15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left" wrapText="1"/>
    </xf>
    <xf numFmtId="43" fontId="3" fillId="0" borderId="0" xfId="15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3" fontId="2" fillId="0" borderId="0" xfId="15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2" fillId="0" borderId="0" xfId="15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D1" sqref="D1:F1"/>
    </sheetView>
  </sheetViews>
  <sheetFormatPr defaultColWidth="9.00390625" defaultRowHeight="12.75"/>
  <cols>
    <col min="1" max="1" width="20.75390625" style="0" customWidth="1"/>
    <col min="2" max="2" width="24.75390625" style="0" customWidth="1"/>
    <col min="3" max="3" width="45.00390625" style="0" customWidth="1"/>
    <col min="4" max="5" width="14.25390625" style="0" customWidth="1"/>
    <col min="6" max="6" width="8.375" style="0" customWidth="1"/>
  </cols>
  <sheetData>
    <row r="1" spans="4:6" ht="26.25" customHeight="1">
      <c r="D1" s="310" t="s">
        <v>283</v>
      </c>
      <c r="E1" s="310"/>
      <c r="F1" s="310"/>
    </row>
    <row r="2" ht="3" customHeight="1"/>
    <row r="3" spans="1:6" ht="30.75" customHeight="1">
      <c r="A3" s="309" t="s">
        <v>249</v>
      </c>
      <c r="B3" s="309"/>
      <c r="C3" s="309"/>
      <c r="D3" s="309"/>
      <c r="E3" s="309"/>
      <c r="F3" s="309"/>
    </row>
    <row r="4" ht="14.25" customHeight="1"/>
    <row r="5" spans="1:6" s="1" customFormat="1" ht="33.75">
      <c r="A5" s="21" t="s">
        <v>0</v>
      </c>
      <c r="B5" s="21" t="s">
        <v>1</v>
      </c>
      <c r="C5" s="30" t="s">
        <v>2</v>
      </c>
      <c r="D5" s="21" t="s">
        <v>223</v>
      </c>
      <c r="E5" s="30" t="s">
        <v>234</v>
      </c>
      <c r="F5" s="21" t="s">
        <v>3</v>
      </c>
    </row>
    <row r="6" spans="1:6" s="2" customFormat="1" ht="22.5" customHeight="1">
      <c r="A6" s="98" t="s">
        <v>4</v>
      </c>
      <c r="B6" s="104"/>
      <c r="C6" s="105"/>
      <c r="D6" s="106">
        <v>2500</v>
      </c>
      <c r="E6" s="106">
        <f>E7</f>
        <v>3000</v>
      </c>
      <c r="F6" s="115">
        <f>E6/D6*100</f>
        <v>120</v>
      </c>
    </row>
    <row r="7" spans="1:6" s="2" customFormat="1" ht="11.25">
      <c r="A7" s="54"/>
      <c r="B7" s="8" t="s">
        <v>165</v>
      </c>
      <c r="C7" s="59"/>
      <c r="D7" s="70">
        <f>D8</f>
        <v>2500</v>
      </c>
      <c r="E7" s="70">
        <f>E8</f>
        <v>3000</v>
      </c>
      <c r="F7" s="6"/>
    </row>
    <row r="8" spans="1:6" s="2" customFormat="1" ht="56.25">
      <c r="A8" s="54"/>
      <c r="B8" s="75"/>
      <c r="C8" s="59" t="s">
        <v>132</v>
      </c>
      <c r="D8" s="35">
        <v>2500</v>
      </c>
      <c r="E8" s="35">
        <v>3000</v>
      </c>
      <c r="F8" s="6"/>
    </row>
    <row r="9" spans="1:6" s="2" customFormat="1" ht="33.75">
      <c r="A9" s="101" t="s">
        <v>6</v>
      </c>
      <c r="B9" s="104"/>
      <c r="C9" s="105"/>
      <c r="D9" s="106">
        <v>340000</v>
      </c>
      <c r="E9" s="107">
        <v>380000</v>
      </c>
      <c r="F9" s="115">
        <f>E9/D9*100</f>
        <v>111.76470588235294</v>
      </c>
    </row>
    <row r="10" spans="1:6" s="2" customFormat="1" ht="11.25">
      <c r="A10" s="64"/>
      <c r="B10" s="8" t="s">
        <v>7</v>
      </c>
      <c r="C10" s="56"/>
      <c r="D10" s="53">
        <v>340000</v>
      </c>
      <c r="E10" s="96">
        <v>380000</v>
      </c>
      <c r="F10" s="6"/>
    </row>
    <row r="11" spans="1:6" s="2" customFormat="1" ht="11.25">
      <c r="A11" s="54"/>
      <c r="B11" s="4"/>
      <c r="C11" s="59" t="s">
        <v>215</v>
      </c>
      <c r="D11" s="35">
        <v>337000</v>
      </c>
      <c r="E11" s="97">
        <v>377000</v>
      </c>
      <c r="F11" s="6"/>
    </row>
    <row r="12" spans="1:6" s="2" customFormat="1" ht="11.25">
      <c r="A12" s="37"/>
      <c r="B12" s="5"/>
      <c r="C12" s="59" t="s">
        <v>180</v>
      </c>
      <c r="D12" s="95">
        <v>3000</v>
      </c>
      <c r="E12" s="97">
        <v>3000</v>
      </c>
      <c r="F12" s="7"/>
    </row>
    <row r="13" spans="1:6" s="2" customFormat="1" ht="22.5">
      <c r="A13" s="108" t="s">
        <v>8</v>
      </c>
      <c r="B13" s="109"/>
      <c r="C13" s="105"/>
      <c r="D13" s="110">
        <v>362000</v>
      </c>
      <c r="E13" s="106">
        <f>E14</f>
        <v>555000</v>
      </c>
      <c r="F13" s="115">
        <f>E14/D14*100</f>
        <v>153.31491712707182</v>
      </c>
    </row>
    <row r="14" spans="1:6" s="2" customFormat="1" ht="22.5">
      <c r="A14" s="54"/>
      <c r="B14" s="8" t="s">
        <v>9</v>
      </c>
      <c r="C14" s="56"/>
      <c r="D14" s="53">
        <v>362000</v>
      </c>
      <c r="E14" s="53">
        <f>E15+E16+E17+E18+E19+E20</f>
        <v>555000</v>
      </c>
      <c r="F14" s="6"/>
    </row>
    <row r="15" spans="1:6" s="2" customFormat="1" ht="22.5">
      <c r="A15" s="54"/>
      <c r="B15" s="4"/>
      <c r="C15" s="59" t="s">
        <v>113</v>
      </c>
      <c r="D15" s="35">
        <v>15000</v>
      </c>
      <c r="E15" s="35">
        <v>15000</v>
      </c>
      <c r="F15" s="6"/>
    </row>
    <row r="16" spans="1:6" s="2" customFormat="1" ht="56.25">
      <c r="A16" s="54"/>
      <c r="B16" s="4"/>
      <c r="C16" s="59" t="s">
        <v>132</v>
      </c>
      <c r="D16" s="35">
        <v>75000</v>
      </c>
      <c r="E16" s="35">
        <v>100000</v>
      </c>
      <c r="F16" s="6"/>
    </row>
    <row r="17" spans="1:6" s="2" customFormat="1" ht="22.5">
      <c r="A17" s="54"/>
      <c r="B17" s="4"/>
      <c r="C17" s="59" t="s">
        <v>185</v>
      </c>
      <c r="D17" s="35">
        <v>62000</v>
      </c>
      <c r="E17" s="35">
        <v>20000</v>
      </c>
      <c r="F17" s="6"/>
    </row>
    <row r="18" spans="1:6" s="2" customFormat="1" ht="11.25">
      <c r="A18" s="54"/>
      <c r="B18" s="4"/>
      <c r="C18" s="59" t="s">
        <v>162</v>
      </c>
      <c r="D18" s="35">
        <v>200000</v>
      </c>
      <c r="E18" s="35">
        <v>200000</v>
      </c>
      <c r="F18" s="6"/>
    </row>
    <row r="19" spans="1:6" s="2" customFormat="1" ht="11.25">
      <c r="A19" s="54"/>
      <c r="B19" s="4"/>
      <c r="C19" s="59" t="s">
        <v>180</v>
      </c>
      <c r="D19" s="35">
        <v>10000</v>
      </c>
      <c r="E19" s="35">
        <v>10000</v>
      </c>
      <c r="F19" s="6"/>
    </row>
    <row r="20" spans="1:6" s="2" customFormat="1" ht="22.5">
      <c r="A20" s="54"/>
      <c r="B20" s="4"/>
      <c r="C20" s="59" t="s">
        <v>233</v>
      </c>
      <c r="D20" s="35">
        <v>0</v>
      </c>
      <c r="E20" s="35">
        <v>210000</v>
      </c>
      <c r="F20" s="6"/>
    </row>
    <row r="21" spans="1:6" s="2" customFormat="1" ht="22.5">
      <c r="A21" s="98" t="s">
        <v>10</v>
      </c>
      <c r="B21" s="105"/>
      <c r="C21" s="105"/>
      <c r="D21" s="106">
        <v>215795</v>
      </c>
      <c r="E21" s="106">
        <f>E22+E25</f>
        <v>422957</v>
      </c>
      <c r="F21" s="115">
        <f>E21/D21*100</f>
        <v>195.99944391668018</v>
      </c>
    </row>
    <row r="22" spans="1:6" s="2" customFormat="1" ht="11.25">
      <c r="A22" s="54"/>
      <c r="B22" s="8" t="s">
        <v>11</v>
      </c>
      <c r="C22" s="56"/>
      <c r="D22" s="53">
        <v>51795</v>
      </c>
      <c r="E22" s="40">
        <f>E23+E24</f>
        <v>52807</v>
      </c>
      <c r="F22" s="6"/>
    </row>
    <row r="23" spans="1:6" s="2" customFormat="1" ht="33.75">
      <c r="A23" s="54"/>
      <c r="B23" s="4"/>
      <c r="C23" s="57" t="s">
        <v>114</v>
      </c>
      <c r="D23" s="33">
        <v>51195</v>
      </c>
      <c r="E23" s="50">
        <v>51349</v>
      </c>
      <c r="F23" s="6"/>
    </row>
    <row r="24" spans="1:6" s="2" customFormat="1" ht="33.75">
      <c r="A24" s="54"/>
      <c r="B24" s="4"/>
      <c r="C24" s="18" t="s">
        <v>157</v>
      </c>
      <c r="D24" s="33">
        <v>600</v>
      </c>
      <c r="E24" s="50">
        <v>1458</v>
      </c>
      <c r="F24" s="6"/>
    </row>
    <row r="25" spans="1:6" s="2" customFormat="1" ht="11.25">
      <c r="A25" s="54"/>
      <c r="B25" s="8" t="s">
        <v>12</v>
      </c>
      <c r="C25" s="56"/>
      <c r="D25" s="53">
        <v>164000</v>
      </c>
      <c r="E25" s="53">
        <f>E26+E27+E28</f>
        <v>370150</v>
      </c>
      <c r="F25" s="6"/>
    </row>
    <row r="26" spans="1:6" s="2" customFormat="1" ht="11.25">
      <c r="A26" s="54"/>
      <c r="B26" s="4"/>
      <c r="C26" s="55" t="s">
        <v>115</v>
      </c>
      <c r="D26" s="34">
        <v>10000</v>
      </c>
      <c r="E26" s="34">
        <v>10000</v>
      </c>
      <c r="F26" s="6"/>
    </row>
    <row r="27" spans="1:6" s="2" customFormat="1" ht="11.25">
      <c r="A27" s="54"/>
      <c r="B27" s="4"/>
      <c r="C27" s="55" t="s">
        <v>167</v>
      </c>
      <c r="D27" s="34">
        <v>154000</v>
      </c>
      <c r="E27" s="34">
        <v>125000</v>
      </c>
      <c r="F27" s="17"/>
    </row>
    <row r="28" spans="1:6" s="2" customFormat="1" ht="22.5">
      <c r="A28" s="54"/>
      <c r="B28" s="5"/>
      <c r="C28" s="59" t="s">
        <v>233</v>
      </c>
      <c r="D28" s="34">
        <v>0</v>
      </c>
      <c r="E28" s="34">
        <v>235150</v>
      </c>
      <c r="F28" s="17"/>
    </row>
    <row r="29" spans="1:6" s="2" customFormat="1" ht="56.25">
      <c r="A29" s="98" t="s">
        <v>13</v>
      </c>
      <c r="B29" s="109"/>
      <c r="C29" s="105"/>
      <c r="D29" s="106">
        <v>1000</v>
      </c>
      <c r="E29" s="106">
        <f>E31</f>
        <v>1000</v>
      </c>
      <c r="F29" s="115">
        <f>E29/D29*100</f>
        <v>100</v>
      </c>
    </row>
    <row r="30" spans="1:6" s="2" customFormat="1" ht="33.75">
      <c r="A30" s="4"/>
      <c r="B30" s="8" t="s">
        <v>14</v>
      </c>
      <c r="C30" s="3"/>
      <c r="D30" s="60">
        <v>1000</v>
      </c>
      <c r="E30" s="60">
        <f>E31</f>
        <v>1000</v>
      </c>
      <c r="F30" s="17"/>
    </row>
    <row r="31" spans="1:6" s="2" customFormat="1" ht="33.75">
      <c r="A31" s="4"/>
      <c r="B31" s="5"/>
      <c r="C31" s="58" t="s">
        <v>114</v>
      </c>
      <c r="D31" s="35">
        <v>1000</v>
      </c>
      <c r="E31" s="35">
        <v>1000</v>
      </c>
      <c r="F31" s="17"/>
    </row>
    <row r="32" spans="1:6" s="2" customFormat="1" ht="33.75">
      <c r="A32" s="98" t="s">
        <v>15</v>
      </c>
      <c r="B32" s="104"/>
      <c r="C32" s="105"/>
      <c r="D32" s="106">
        <v>500</v>
      </c>
      <c r="E32" s="106">
        <f>E33</f>
        <v>600</v>
      </c>
      <c r="F32" s="115">
        <f>E32/D32*100</f>
        <v>120</v>
      </c>
    </row>
    <row r="33" spans="1:6" s="2" customFormat="1" ht="11.25">
      <c r="A33" s="36"/>
      <c r="B33" s="8" t="s">
        <v>16</v>
      </c>
      <c r="C33" s="56"/>
      <c r="D33" s="53">
        <v>500</v>
      </c>
      <c r="E33" s="53">
        <f>E34</f>
        <v>600</v>
      </c>
      <c r="F33" s="6"/>
    </row>
    <row r="34" spans="1:6" s="2" customFormat="1" ht="33.75">
      <c r="A34" s="37"/>
      <c r="B34" s="5"/>
      <c r="C34" s="55" t="s">
        <v>114</v>
      </c>
      <c r="D34" s="34">
        <v>500</v>
      </c>
      <c r="E34" s="34">
        <v>600</v>
      </c>
      <c r="F34" s="7"/>
    </row>
    <row r="35" spans="1:6" s="2" customFormat="1" ht="56.25">
      <c r="A35" s="98" t="s">
        <v>155</v>
      </c>
      <c r="B35" s="105"/>
      <c r="C35" s="105"/>
      <c r="D35" s="106">
        <v>7836917</v>
      </c>
      <c r="E35" s="106">
        <f>E36+E38+E56+E60+E45</f>
        <v>8576813</v>
      </c>
      <c r="F35" s="115">
        <f>E35/D35*100</f>
        <v>109.44116162006054</v>
      </c>
    </row>
    <row r="36" spans="1:6" s="2" customFormat="1" ht="33.75">
      <c r="A36" s="4"/>
      <c r="B36" s="8" t="s">
        <v>17</v>
      </c>
      <c r="C36" s="51"/>
      <c r="D36" s="53">
        <v>30000</v>
      </c>
      <c r="E36" s="53">
        <f>E37</f>
        <v>30000</v>
      </c>
      <c r="F36" s="6"/>
    </row>
    <row r="37" spans="1:6" s="2" customFormat="1" ht="22.5">
      <c r="A37" s="4"/>
      <c r="B37" s="5"/>
      <c r="C37" s="18" t="s">
        <v>116</v>
      </c>
      <c r="D37" s="35">
        <v>30000</v>
      </c>
      <c r="E37" s="35">
        <v>30000</v>
      </c>
      <c r="F37" s="7"/>
    </row>
    <row r="38" spans="1:6" ht="78.75">
      <c r="A38" s="4"/>
      <c r="B38" s="8" t="s">
        <v>178</v>
      </c>
      <c r="C38" s="51"/>
      <c r="D38" s="53">
        <v>1957000</v>
      </c>
      <c r="E38" s="53">
        <f>E39+E40+E41+E42+E43+E44</f>
        <v>2059000</v>
      </c>
      <c r="F38" s="10"/>
    </row>
    <row r="39" spans="1:6" ht="12.75">
      <c r="A39" s="4"/>
      <c r="B39" s="4"/>
      <c r="C39" s="18" t="s">
        <v>117</v>
      </c>
      <c r="D39" s="35">
        <v>1900000</v>
      </c>
      <c r="E39" s="35">
        <v>2000000</v>
      </c>
      <c r="F39" s="10"/>
    </row>
    <row r="40" spans="1:6" ht="12.75">
      <c r="A40" s="4"/>
      <c r="B40" s="4"/>
      <c r="C40" s="18" t="s">
        <v>118</v>
      </c>
      <c r="D40" s="35">
        <v>6000</v>
      </c>
      <c r="E40" s="35">
        <v>6000</v>
      </c>
      <c r="F40" s="10"/>
    </row>
    <row r="41" spans="1:6" ht="12.75">
      <c r="A41" s="4"/>
      <c r="B41" s="4"/>
      <c r="C41" s="61" t="s">
        <v>119</v>
      </c>
      <c r="D41" s="35">
        <v>23000</v>
      </c>
      <c r="E41" s="35">
        <v>24000</v>
      </c>
      <c r="F41" s="10"/>
    </row>
    <row r="42" spans="1:6" ht="12.75">
      <c r="A42" s="4"/>
      <c r="B42" s="4"/>
      <c r="C42" s="61" t="s">
        <v>121</v>
      </c>
      <c r="D42" s="35">
        <v>20000</v>
      </c>
      <c r="E42" s="35">
        <v>20000</v>
      </c>
      <c r="F42" s="10"/>
    </row>
    <row r="43" spans="1:6" ht="12.75">
      <c r="A43" s="4"/>
      <c r="B43" s="4"/>
      <c r="C43" s="18" t="s">
        <v>120</v>
      </c>
      <c r="D43" s="35">
        <v>2000</v>
      </c>
      <c r="E43" s="35">
        <v>3000</v>
      </c>
      <c r="F43" s="10"/>
    </row>
    <row r="44" spans="1:6" ht="22.5">
      <c r="A44" s="4"/>
      <c r="B44" s="5"/>
      <c r="C44" s="8" t="s">
        <v>127</v>
      </c>
      <c r="D44" s="33">
        <v>6000</v>
      </c>
      <c r="E44" s="33">
        <v>6000</v>
      </c>
      <c r="F44" s="10"/>
    </row>
    <row r="45" spans="1:6" ht="78.75">
      <c r="A45" s="4"/>
      <c r="B45" s="8" t="s">
        <v>179</v>
      </c>
      <c r="C45" s="8"/>
      <c r="D45" s="81">
        <v>2468100</v>
      </c>
      <c r="E45" s="81">
        <f>E46+E47+E48+E49+E50+E51+E52+E53+E54+E55</f>
        <v>2423100</v>
      </c>
      <c r="F45" s="10"/>
    </row>
    <row r="46" spans="1:6" ht="12.75">
      <c r="A46" s="4"/>
      <c r="B46" s="4"/>
      <c r="C46" s="18" t="s">
        <v>117</v>
      </c>
      <c r="D46" s="35">
        <v>1530000</v>
      </c>
      <c r="E46" s="35">
        <v>1570000</v>
      </c>
      <c r="F46" s="10"/>
    </row>
    <row r="47" spans="1:6" ht="12.75">
      <c r="A47" s="4"/>
      <c r="B47" s="4"/>
      <c r="C47" s="18" t="s">
        <v>118</v>
      </c>
      <c r="D47" s="35">
        <v>180000</v>
      </c>
      <c r="E47" s="35">
        <v>210000</v>
      </c>
      <c r="F47" s="10"/>
    </row>
    <row r="48" spans="1:6" ht="12.75">
      <c r="A48" s="4"/>
      <c r="B48" s="4"/>
      <c r="C48" s="61" t="s">
        <v>119</v>
      </c>
      <c r="D48" s="35">
        <v>18000</v>
      </c>
      <c r="E48" s="35">
        <v>19000</v>
      </c>
      <c r="F48" s="10"/>
    </row>
    <row r="49" spans="1:6" ht="12.75">
      <c r="A49" s="4"/>
      <c r="B49" s="4"/>
      <c r="C49" s="61" t="s">
        <v>121</v>
      </c>
      <c r="D49" s="35">
        <v>50000</v>
      </c>
      <c r="E49" s="35">
        <v>50000</v>
      </c>
      <c r="F49" s="10"/>
    </row>
    <row r="50" spans="1:6" ht="12.75">
      <c r="A50" s="4"/>
      <c r="B50" s="4"/>
      <c r="C50" s="61" t="s">
        <v>122</v>
      </c>
      <c r="D50" s="35">
        <v>40000</v>
      </c>
      <c r="E50" s="35">
        <v>20000</v>
      </c>
      <c r="F50" s="10"/>
    </row>
    <row r="51" spans="1:6" ht="12.75">
      <c r="A51" s="4"/>
      <c r="B51" s="4"/>
      <c r="C51" s="61" t="s">
        <v>123</v>
      </c>
      <c r="D51" s="35">
        <v>100</v>
      </c>
      <c r="E51" s="35">
        <v>100</v>
      </c>
      <c r="F51" s="10"/>
    </row>
    <row r="52" spans="1:6" ht="22.5">
      <c r="A52" s="4"/>
      <c r="B52" s="4"/>
      <c r="C52" s="18" t="s">
        <v>124</v>
      </c>
      <c r="D52" s="35">
        <v>53000</v>
      </c>
      <c r="E52" s="35">
        <v>56000</v>
      </c>
      <c r="F52" s="10"/>
    </row>
    <row r="53" spans="1:6" ht="12.75">
      <c r="A53" s="4"/>
      <c r="B53" s="4"/>
      <c r="C53" s="18" t="s">
        <v>125</v>
      </c>
      <c r="D53" s="35">
        <v>2000</v>
      </c>
      <c r="E53" s="35">
        <v>3000</v>
      </c>
      <c r="F53" s="10"/>
    </row>
    <row r="54" spans="1:6" ht="12.75">
      <c r="A54" s="4"/>
      <c r="B54" s="4"/>
      <c r="C54" s="18" t="s">
        <v>120</v>
      </c>
      <c r="D54" s="35">
        <v>570000</v>
      </c>
      <c r="E54" s="35">
        <v>470000</v>
      </c>
      <c r="F54" s="10"/>
    </row>
    <row r="55" spans="1:6" ht="22.5">
      <c r="A55" s="4"/>
      <c r="B55" s="5"/>
      <c r="C55" s="18" t="s">
        <v>127</v>
      </c>
      <c r="D55" s="35">
        <v>25000</v>
      </c>
      <c r="E55" s="35">
        <v>25000</v>
      </c>
      <c r="F55" s="10"/>
    </row>
    <row r="56" spans="1:6" ht="45">
      <c r="A56" s="4"/>
      <c r="B56" s="8" t="s">
        <v>18</v>
      </c>
      <c r="C56" s="25"/>
      <c r="D56" s="53">
        <v>270000</v>
      </c>
      <c r="E56" s="53">
        <f>E57+E58+E59</f>
        <v>260000</v>
      </c>
      <c r="F56" s="10"/>
    </row>
    <row r="57" spans="1:6" ht="12.75">
      <c r="A57" s="4"/>
      <c r="B57" s="4"/>
      <c r="C57" s="18" t="s">
        <v>126</v>
      </c>
      <c r="D57" s="35">
        <v>25000</v>
      </c>
      <c r="E57" s="35">
        <v>25000</v>
      </c>
      <c r="F57" s="10"/>
    </row>
    <row r="58" spans="1:6" ht="12.75">
      <c r="A58" s="4"/>
      <c r="B58" s="4"/>
      <c r="C58" s="18" t="s">
        <v>214</v>
      </c>
      <c r="D58" s="35">
        <v>105000</v>
      </c>
      <c r="E58" s="35">
        <v>105000</v>
      </c>
      <c r="F58" s="10"/>
    </row>
    <row r="59" spans="1:6" ht="33.75">
      <c r="A59" s="4"/>
      <c r="B59" s="5"/>
      <c r="C59" s="18" t="s">
        <v>112</v>
      </c>
      <c r="D59" s="48">
        <v>140000</v>
      </c>
      <c r="E59" s="35">
        <v>130000</v>
      </c>
      <c r="F59" s="10"/>
    </row>
    <row r="60" spans="1:6" ht="33.75">
      <c r="A60" s="6"/>
      <c r="B60" s="8" t="s">
        <v>19</v>
      </c>
      <c r="C60" s="4"/>
      <c r="D60" s="62">
        <v>3111817</v>
      </c>
      <c r="E60" s="62">
        <f>E61+E62</f>
        <v>3804713</v>
      </c>
      <c r="F60" s="38"/>
    </row>
    <row r="61" spans="1:6" ht="12.75">
      <c r="A61" s="6"/>
      <c r="B61" s="4"/>
      <c r="C61" s="18" t="s">
        <v>128</v>
      </c>
      <c r="D61" s="35">
        <v>2881817</v>
      </c>
      <c r="E61" s="35">
        <v>3544713</v>
      </c>
      <c r="F61" s="38"/>
    </row>
    <row r="62" spans="1:6" ht="12.75">
      <c r="A62" s="6"/>
      <c r="B62" s="5"/>
      <c r="C62" s="18" t="s">
        <v>129</v>
      </c>
      <c r="D62" s="35">
        <v>230000</v>
      </c>
      <c r="E62" s="35">
        <v>260000</v>
      </c>
      <c r="F62" s="38"/>
    </row>
    <row r="63" spans="1:6" ht="22.5" customHeight="1">
      <c r="A63" s="102" t="s">
        <v>20</v>
      </c>
      <c r="B63" s="105"/>
      <c r="C63" s="105"/>
      <c r="D63" s="106">
        <v>3677659</v>
      </c>
      <c r="E63" s="106">
        <f>E64+E66+E68</f>
        <v>3955256</v>
      </c>
      <c r="F63" s="99">
        <f>E63/D63*100</f>
        <v>107.54819845994422</v>
      </c>
    </row>
    <row r="64" spans="1:6" ht="33.75">
      <c r="A64" s="6"/>
      <c r="B64" s="8" t="s">
        <v>21</v>
      </c>
      <c r="C64" s="4"/>
      <c r="D64" s="62">
        <v>3216232</v>
      </c>
      <c r="E64" s="62">
        <f>E65</f>
        <v>3459051</v>
      </c>
      <c r="F64" s="38"/>
    </row>
    <row r="65" spans="1:6" ht="12.75">
      <c r="A65" s="6"/>
      <c r="B65" s="5"/>
      <c r="C65" s="18" t="s">
        <v>130</v>
      </c>
      <c r="D65" s="35">
        <v>3216232</v>
      </c>
      <c r="E65" s="35">
        <v>3459051</v>
      </c>
      <c r="F65" s="38"/>
    </row>
    <row r="66" spans="1:6" ht="22.5">
      <c r="A66" s="6"/>
      <c r="B66" s="8" t="s">
        <v>144</v>
      </c>
      <c r="C66" s="51"/>
      <c r="D66" s="53">
        <v>436427</v>
      </c>
      <c r="E66" s="53">
        <f>E67</f>
        <v>471205</v>
      </c>
      <c r="F66" s="38"/>
    </row>
    <row r="67" spans="1:6" ht="12.75">
      <c r="A67" s="6"/>
      <c r="B67" s="5"/>
      <c r="C67" s="18" t="s">
        <v>130</v>
      </c>
      <c r="D67" s="35">
        <v>436427</v>
      </c>
      <c r="E67" s="35">
        <v>471205</v>
      </c>
      <c r="F67" s="38"/>
    </row>
    <row r="68" spans="1:6" ht="22.5">
      <c r="A68" s="6"/>
      <c r="B68" s="9" t="s">
        <v>22</v>
      </c>
      <c r="C68" s="25"/>
      <c r="D68" s="53">
        <v>25000</v>
      </c>
      <c r="E68" s="53">
        <f>E69</f>
        <v>25000</v>
      </c>
      <c r="F68" s="38"/>
    </row>
    <row r="69" spans="1:6" ht="12.75">
      <c r="A69" s="6"/>
      <c r="B69" s="7"/>
      <c r="C69" s="61" t="s">
        <v>131</v>
      </c>
      <c r="D69" s="35">
        <v>25000</v>
      </c>
      <c r="E69" s="35">
        <v>25000</v>
      </c>
      <c r="F69" s="39"/>
    </row>
    <row r="70" spans="1:6" ht="22.5" customHeight="1">
      <c r="A70" s="111" t="s">
        <v>187</v>
      </c>
      <c r="B70" s="112"/>
      <c r="C70" s="102"/>
      <c r="D70" s="113">
        <v>36000</v>
      </c>
      <c r="E70" s="113">
        <f>E75+E71+E73</f>
        <v>36000</v>
      </c>
      <c r="F70" s="100">
        <v>100</v>
      </c>
    </row>
    <row r="71" spans="1:6" ht="12.75">
      <c r="A71" s="88"/>
      <c r="B71" s="85" t="s">
        <v>192</v>
      </c>
      <c r="C71" s="87"/>
      <c r="D71" s="70">
        <v>9000</v>
      </c>
      <c r="E71" s="70">
        <v>9000</v>
      </c>
      <c r="F71" s="38"/>
    </row>
    <row r="72" spans="1:6" ht="56.25">
      <c r="A72" s="88"/>
      <c r="B72" s="11"/>
      <c r="C72" s="59" t="s">
        <v>132</v>
      </c>
      <c r="D72" s="71">
        <v>9000</v>
      </c>
      <c r="E72" s="71">
        <v>9000</v>
      </c>
      <c r="F72" s="38"/>
    </row>
    <row r="73" spans="1:6" ht="12.75">
      <c r="A73" s="88"/>
      <c r="B73" s="89" t="s">
        <v>193</v>
      </c>
      <c r="C73" s="59"/>
      <c r="D73" s="70">
        <v>25000</v>
      </c>
      <c r="E73" s="70">
        <f>E74</f>
        <v>25000</v>
      </c>
      <c r="F73" s="38"/>
    </row>
    <row r="74" spans="1:6" ht="33.75">
      <c r="A74" s="88"/>
      <c r="B74" s="10"/>
      <c r="C74" s="59" t="s">
        <v>194</v>
      </c>
      <c r="D74" s="71">
        <v>25000</v>
      </c>
      <c r="E74" s="71">
        <v>25000</v>
      </c>
      <c r="F74" s="38"/>
    </row>
    <row r="75" spans="1:6" ht="12.75">
      <c r="A75" s="36"/>
      <c r="B75" s="85" t="s">
        <v>188</v>
      </c>
      <c r="C75" s="87"/>
      <c r="D75" s="70">
        <v>2000</v>
      </c>
      <c r="E75" s="70">
        <f>E76</f>
        <v>2000</v>
      </c>
      <c r="F75" s="38"/>
    </row>
    <row r="76" spans="1:6" ht="50.25" customHeight="1">
      <c r="A76" s="86"/>
      <c r="B76" s="7"/>
      <c r="C76" s="59" t="s">
        <v>132</v>
      </c>
      <c r="D76" s="35">
        <v>2000</v>
      </c>
      <c r="E76" s="35">
        <v>2000</v>
      </c>
      <c r="F76" s="38"/>
    </row>
    <row r="77" spans="1:6" ht="22.5" customHeight="1">
      <c r="A77" s="108" t="s">
        <v>23</v>
      </c>
      <c r="B77" s="114"/>
      <c r="C77" s="105"/>
      <c r="D77" s="106">
        <v>1851200</v>
      </c>
      <c r="E77" s="106">
        <f>E80+E82+E85+E78+E87</f>
        <v>2117000</v>
      </c>
      <c r="F77" s="99">
        <f>E77/D77*100</f>
        <v>114.35825410544511</v>
      </c>
    </row>
    <row r="78" spans="1:6" ht="56.25">
      <c r="A78" s="76"/>
      <c r="B78" s="78" t="s">
        <v>219</v>
      </c>
      <c r="C78" s="56"/>
      <c r="D78" s="70">
        <v>1545000</v>
      </c>
      <c r="E78" s="70">
        <v>1854000</v>
      </c>
      <c r="F78" s="65"/>
    </row>
    <row r="79" spans="1:6" ht="33.75">
      <c r="A79" s="76"/>
      <c r="B79" s="5"/>
      <c r="C79" s="18" t="s">
        <v>114</v>
      </c>
      <c r="D79" s="71">
        <v>1545000</v>
      </c>
      <c r="E79" s="71">
        <v>1854000</v>
      </c>
      <c r="F79" s="65"/>
    </row>
    <row r="80" spans="1:6" ht="45">
      <c r="A80" s="4"/>
      <c r="B80" s="9" t="s">
        <v>24</v>
      </c>
      <c r="C80" s="51"/>
      <c r="D80" s="53">
        <v>24000</v>
      </c>
      <c r="E80" s="53">
        <f>E81</f>
        <v>22000</v>
      </c>
      <c r="F80" s="38"/>
    </row>
    <row r="81" spans="1:6" ht="33.75">
      <c r="A81" s="4"/>
      <c r="B81" s="5"/>
      <c r="C81" s="18" t="s">
        <v>114</v>
      </c>
      <c r="D81" s="35">
        <v>24000</v>
      </c>
      <c r="E81" s="35">
        <v>22000</v>
      </c>
      <c r="F81" s="38"/>
    </row>
    <row r="82" spans="1:6" ht="33.75">
      <c r="A82" s="54"/>
      <c r="B82" s="8" t="s">
        <v>199</v>
      </c>
      <c r="C82" s="56"/>
      <c r="D82" s="53">
        <v>151600</v>
      </c>
      <c r="E82" s="53">
        <f>E83+E84</f>
        <v>148000</v>
      </c>
      <c r="F82" s="38"/>
    </row>
    <row r="83" spans="1:6" ht="33.75">
      <c r="A83" s="54"/>
      <c r="B83" s="4"/>
      <c r="C83" s="59" t="s">
        <v>114</v>
      </c>
      <c r="D83" s="35">
        <v>132500</v>
      </c>
      <c r="E83" s="35">
        <v>132000</v>
      </c>
      <c r="F83" s="38"/>
    </row>
    <row r="84" spans="1:6" ht="22.5">
      <c r="A84" s="54"/>
      <c r="B84" s="5"/>
      <c r="C84" s="18" t="s">
        <v>166</v>
      </c>
      <c r="D84" s="34">
        <v>19100</v>
      </c>
      <c r="E84" s="34">
        <v>16000</v>
      </c>
      <c r="F84" s="38"/>
    </row>
    <row r="85" spans="1:6" ht="22.5">
      <c r="A85" s="4"/>
      <c r="B85" s="8" t="s">
        <v>25</v>
      </c>
      <c r="C85" s="51"/>
      <c r="D85" s="53">
        <v>74000</v>
      </c>
      <c r="E85" s="53">
        <f>E86</f>
        <v>68000</v>
      </c>
      <c r="F85" s="38"/>
    </row>
    <row r="86" spans="1:6" ht="22.5">
      <c r="A86" s="4"/>
      <c r="B86" s="5"/>
      <c r="C86" s="18" t="s">
        <v>166</v>
      </c>
      <c r="D86" s="35">
        <v>74000</v>
      </c>
      <c r="E86" s="35">
        <v>68000</v>
      </c>
      <c r="F86" s="38"/>
    </row>
    <row r="87" spans="1:6" ht="12.75">
      <c r="A87" s="4"/>
      <c r="B87" s="18" t="s">
        <v>198</v>
      </c>
      <c r="C87" s="51"/>
      <c r="D87" s="53">
        <v>56600</v>
      </c>
      <c r="E87" s="53">
        <f>E88</f>
        <v>25000</v>
      </c>
      <c r="F87" s="38"/>
    </row>
    <row r="88" spans="1:6" ht="26.25" customHeight="1">
      <c r="A88" s="4"/>
      <c r="B88" s="5"/>
      <c r="C88" s="18" t="s">
        <v>166</v>
      </c>
      <c r="D88" s="35">
        <v>56600</v>
      </c>
      <c r="E88" s="35">
        <v>25000</v>
      </c>
      <c r="F88" s="38"/>
    </row>
    <row r="89" spans="1:6" ht="33.75">
      <c r="A89" s="101" t="s">
        <v>26</v>
      </c>
      <c r="B89" s="104"/>
      <c r="C89" s="105"/>
      <c r="D89" s="106">
        <v>120000</v>
      </c>
      <c r="E89" s="106">
        <f>E90</f>
        <v>120000</v>
      </c>
      <c r="F89" s="103">
        <f>E89/D89*100</f>
        <v>100</v>
      </c>
    </row>
    <row r="90" spans="1:6" ht="22.5">
      <c r="A90" s="64"/>
      <c r="B90" s="8" t="s">
        <v>27</v>
      </c>
      <c r="C90" s="56"/>
      <c r="D90" s="53">
        <v>120000</v>
      </c>
      <c r="E90" s="53">
        <f>E91</f>
        <v>120000</v>
      </c>
      <c r="F90" s="38"/>
    </row>
    <row r="91" spans="1:6" ht="13.5" customHeight="1">
      <c r="A91" s="54"/>
      <c r="B91" s="5"/>
      <c r="C91" s="57" t="s">
        <v>215</v>
      </c>
      <c r="D91" s="35">
        <v>120000</v>
      </c>
      <c r="E91" s="35">
        <v>120000</v>
      </c>
      <c r="F91" s="39"/>
    </row>
    <row r="92" spans="1:6" ht="21.75" customHeight="1">
      <c r="A92" s="63" t="s">
        <v>5</v>
      </c>
      <c r="B92" s="90"/>
      <c r="C92" s="82"/>
      <c r="D92" s="52">
        <v>14443571</v>
      </c>
      <c r="E92" s="52">
        <f>E6+E9+E13+E29+E32+E35+E63+E70+E89+E77+E21</f>
        <v>16167626</v>
      </c>
      <c r="F92" s="79">
        <f>E92/D92*100</f>
        <v>111.93648717481292</v>
      </c>
    </row>
    <row r="93" spans="1:6" ht="12.75">
      <c r="A93" s="2"/>
      <c r="B93" s="2"/>
      <c r="C93" s="2"/>
      <c r="D93" s="31"/>
      <c r="E93" s="49"/>
      <c r="F93" s="32"/>
    </row>
    <row r="94" spans="1:5" ht="14.25" customHeight="1">
      <c r="A94" s="2"/>
      <c r="B94" s="2"/>
      <c r="C94" s="2"/>
      <c r="D94" s="31"/>
      <c r="E94" s="31"/>
    </row>
    <row r="95" spans="1:6" s="67" customFormat="1" ht="12.75">
      <c r="A95" s="16" t="s">
        <v>28</v>
      </c>
      <c r="F95"/>
    </row>
    <row r="96" spans="1:6" s="67" customFormat="1" ht="50.25" customHeight="1">
      <c r="A96" s="311" t="s">
        <v>184</v>
      </c>
      <c r="B96" s="311"/>
      <c r="C96" s="311"/>
      <c r="E96" s="72">
        <v>920150</v>
      </c>
      <c r="F96"/>
    </row>
    <row r="97" spans="1:6" ht="12.75" customHeight="1">
      <c r="A97" s="66" t="s">
        <v>153</v>
      </c>
      <c r="B97" s="67"/>
      <c r="C97" s="67"/>
      <c r="D97" s="68"/>
      <c r="E97" s="72">
        <v>340000</v>
      </c>
      <c r="F97" s="67"/>
    </row>
    <row r="98" spans="1:6" ht="12.75">
      <c r="A98" s="66" t="s">
        <v>151</v>
      </c>
      <c r="B98" s="67"/>
      <c r="C98" s="67"/>
      <c r="D98" s="68"/>
      <c r="E98" s="72">
        <v>265045</v>
      </c>
      <c r="F98" s="67"/>
    </row>
    <row r="99" spans="1:5" ht="12.75">
      <c r="A99" s="67"/>
      <c r="B99" s="67"/>
      <c r="C99" s="67"/>
      <c r="D99" s="68"/>
      <c r="E99" s="67"/>
    </row>
    <row r="100" spans="1:5" ht="12.75">
      <c r="A100" s="16" t="s">
        <v>152</v>
      </c>
      <c r="B100" s="67"/>
      <c r="C100" s="67"/>
      <c r="D100" s="69"/>
      <c r="E100" s="94">
        <v>1525195</v>
      </c>
    </row>
    <row r="101" spans="1:5" ht="12.75">
      <c r="A101" s="67"/>
      <c r="B101" s="67"/>
      <c r="C101" s="67"/>
      <c r="D101" s="67"/>
      <c r="E101" s="67"/>
    </row>
    <row r="102" spans="1:3" ht="12.75">
      <c r="A102" s="2"/>
      <c r="B102" s="2"/>
      <c r="C102" s="2"/>
    </row>
  </sheetData>
  <mergeCells count="3">
    <mergeCell ref="A3:F3"/>
    <mergeCell ref="D1:F1"/>
    <mergeCell ref="A96:C9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2"/>
  <sheetViews>
    <sheetView tabSelected="1" workbookViewId="0" topLeftCell="A301">
      <selection activeCell="F29" sqref="F29"/>
    </sheetView>
  </sheetViews>
  <sheetFormatPr defaultColWidth="9.00390625" defaultRowHeight="12.75"/>
  <cols>
    <col min="1" max="1" width="29.75390625" style="0" customWidth="1"/>
    <col min="2" max="2" width="5.00390625" style="0" customWidth="1"/>
    <col min="3" max="3" width="5.375" style="0" customWidth="1"/>
    <col min="4" max="4" width="4.375" style="0" customWidth="1"/>
    <col min="5" max="5" width="11.375" style="0" customWidth="1"/>
    <col min="6" max="7" width="11.25390625" style="0" customWidth="1"/>
    <col min="8" max="10" width="10.125" style="0" customWidth="1"/>
    <col min="11" max="11" width="10.25390625" style="0" customWidth="1"/>
    <col min="12" max="12" width="12.25390625" style="0" customWidth="1"/>
  </cols>
  <sheetData>
    <row r="1" spans="5:13" ht="19.5" customHeight="1">
      <c r="E1" s="314" t="s">
        <v>282</v>
      </c>
      <c r="F1" s="314"/>
      <c r="G1" s="314"/>
      <c r="H1" s="314"/>
      <c r="I1" s="314"/>
      <c r="J1" s="314"/>
      <c r="K1" s="314"/>
      <c r="L1" s="314"/>
      <c r="M1" s="314"/>
    </row>
    <row r="2" ht="16.5" customHeight="1"/>
    <row r="3" spans="1:12" ht="34.5" customHeight="1">
      <c r="A3" s="309" t="s">
        <v>248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ht="20.25" customHeight="1"/>
    <row r="5" spans="1:12" ht="17.25" customHeight="1">
      <c r="A5" s="276"/>
      <c r="B5" s="277"/>
      <c r="C5" s="278" t="s">
        <v>30</v>
      </c>
      <c r="D5" s="279"/>
      <c r="E5" s="316" t="s">
        <v>37</v>
      </c>
      <c r="F5" s="317"/>
      <c r="G5" s="317"/>
      <c r="H5" s="317"/>
      <c r="I5" s="317"/>
      <c r="J5" s="317"/>
      <c r="K5" s="317"/>
      <c r="L5" s="318"/>
    </row>
    <row r="6" spans="1:12" s="13" customFormat="1" ht="16.5" customHeight="1">
      <c r="A6" s="280" t="s">
        <v>29</v>
      </c>
      <c r="B6" s="281" t="s">
        <v>31</v>
      </c>
      <c r="C6" s="281" t="s">
        <v>110</v>
      </c>
      <c r="D6" s="281" t="s">
        <v>32</v>
      </c>
      <c r="E6" s="281" t="s">
        <v>33</v>
      </c>
      <c r="F6" s="319" t="s">
        <v>38</v>
      </c>
      <c r="G6" s="320"/>
      <c r="H6" s="320"/>
      <c r="I6" s="320"/>
      <c r="J6" s="320"/>
      <c r="K6" s="321"/>
      <c r="L6" s="281" t="s">
        <v>37</v>
      </c>
    </row>
    <row r="7" spans="1:12" ht="12.75">
      <c r="A7" s="283"/>
      <c r="B7" s="284"/>
      <c r="C7" s="284"/>
      <c r="D7" s="284"/>
      <c r="E7" s="285"/>
      <c r="F7" s="281" t="s">
        <v>34</v>
      </c>
      <c r="G7" s="277"/>
      <c r="H7" s="286"/>
      <c r="I7" s="290" t="s">
        <v>35</v>
      </c>
      <c r="J7" s="282"/>
      <c r="K7" s="279"/>
      <c r="L7" s="285" t="s">
        <v>254</v>
      </c>
    </row>
    <row r="8" spans="1:12" ht="27" customHeight="1">
      <c r="A8" s="287"/>
      <c r="B8" s="288"/>
      <c r="C8" s="288"/>
      <c r="D8" s="288"/>
      <c r="E8" s="288"/>
      <c r="F8" s="288"/>
      <c r="G8" s="194" t="s">
        <v>252</v>
      </c>
      <c r="H8" s="194" t="s">
        <v>253</v>
      </c>
      <c r="I8" s="158" t="s">
        <v>36</v>
      </c>
      <c r="J8" s="194" t="s">
        <v>255</v>
      </c>
      <c r="K8" s="194" t="s">
        <v>256</v>
      </c>
      <c r="L8" s="288"/>
    </row>
    <row r="9" spans="1:12" s="12" customFormat="1" ht="22.5" customHeight="1">
      <c r="A9" s="120" t="s">
        <v>39</v>
      </c>
      <c r="B9" s="121" t="s">
        <v>102</v>
      </c>
      <c r="C9" s="122"/>
      <c r="D9" s="122"/>
      <c r="E9" s="123">
        <f>E13+E10</f>
        <v>280000</v>
      </c>
      <c r="F9" s="123">
        <v>10000</v>
      </c>
      <c r="G9" s="123"/>
      <c r="H9" s="123"/>
      <c r="I9" s="123"/>
      <c r="J9" s="123"/>
      <c r="K9" s="123"/>
      <c r="L9" s="248">
        <v>270000</v>
      </c>
    </row>
    <row r="10" spans="1:12" s="15" customFormat="1" ht="18" customHeight="1">
      <c r="A10" s="124" t="s">
        <v>40</v>
      </c>
      <c r="B10" s="125"/>
      <c r="C10" s="126" t="s">
        <v>103</v>
      </c>
      <c r="D10" s="125"/>
      <c r="E10" s="127">
        <v>275000</v>
      </c>
      <c r="F10" s="127">
        <v>5000</v>
      </c>
      <c r="G10" s="127"/>
      <c r="H10" s="127"/>
      <c r="I10" s="127"/>
      <c r="J10" s="127"/>
      <c r="K10" s="127"/>
      <c r="L10" s="249">
        <v>270000</v>
      </c>
    </row>
    <row r="11" spans="1:12" s="74" customFormat="1" ht="11.25" customHeight="1">
      <c r="A11" s="128" t="s">
        <v>186</v>
      </c>
      <c r="B11" s="129"/>
      <c r="C11" s="130"/>
      <c r="D11" s="129">
        <v>4530</v>
      </c>
      <c r="E11" s="131">
        <v>5000</v>
      </c>
      <c r="F11" s="131">
        <v>5000</v>
      </c>
      <c r="G11" s="131"/>
      <c r="H11" s="131"/>
      <c r="I11" s="131"/>
      <c r="J11" s="131"/>
      <c r="K11" s="131"/>
      <c r="L11" s="250"/>
    </row>
    <row r="12" spans="1:12" s="15" customFormat="1" ht="11.25" customHeight="1">
      <c r="A12" s="128" t="s">
        <v>43</v>
      </c>
      <c r="B12" s="132"/>
      <c r="C12" s="133"/>
      <c r="D12" s="129">
        <v>6050</v>
      </c>
      <c r="E12" s="131">
        <v>270000</v>
      </c>
      <c r="F12" s="131"/>
      <c r="G12" s="134"/>
      <c r="H12" s="134"/>
      <c r="I12" s="134"/>
      <c r="J12" s="134"/>
      <c r="K12" s="134"/>
      <c r="L12" s="250">
        <v>270000</v>
      </c>
    </row>
    <row r="13" spans="1:12" s="15" customFormat="1" ht="10.5">
      <c r="A13" s="124" t="s">
        <v>41</v>
      </c>
      <c r="B13" s="125"/>
      <c r="C13" s="126" t="s">
        <v>104</v>
      </c>
      <c r="D13" s="125"/>
      <c r="E13" s="127">
        <f>E14</f>
        <v>5000</v>
      </c>
      <c r="F13" s="127">
        <f>F14</f>
        <v>5000</v>
      </c>
      <c r="G13" s="127"/>
      <c r="H13" s="127"/>
      <c r="I13" s="127"/>
      <c r="J13" s="127"/>
      <c r="K13" s="127"/>
      <c r="L13" s="249"/>
    </row>
    <row r="14" spans="1:12" s="2" customFormat="1" ht="29.25">
      <c r="A14" s="135" t="s">
        <v>42</v>
      </c>
      <c r="B14" s="136"/>
      <c r="C14" s="136"/>
      <c r="D14" s="136">
        <v>2850</v>
      </c>
      <c r="E14" s="137">
        <v>5000</v>
      </c>
      <c r="F14" s="137">
        <v>5000</v>
      </c>
      <c r="G14" s="137"/>
      <c r="H14" s="137"/>
      <c r="I14" s="137"/>
      <c r="J14" s="137"/>
      <c r="K14" s="137"/>
      <c r="L14" s="251"/>
    </row>
    <row r="15" spans="1:12" s="12" customFormat="1" ht="22.5" customHeight="1">
      <c r="A15" s="120" t="s">
        <v>44</v>
      </c>
      <c r="B15" s="122">
        <v>400</v>
      </c>
      <c r="C15" s="122"/>
      <c r="D15" s="122"/>
      <c r="E15" s="123">
        <v>380000</v>
      </c>
      <c r="F15" s="123">
        <f>F16</f>
        <v>380000</v>
      </c>
      <c r="G15" s="123"/>
      <c r="H15" s="123"/>
      <c r="I15" s="123"/>
      <c r="J15" s="123"/>
      <c r="K15" s="123"/>
      <c r="L15" s="252"/>
    </row>
    <row r="16" spans="1:12" s="15" customFormat="1" ht="10.5">
      <c r="A16" s="124" t="s">
        <v>45</v>
      </c>
      <c r="B16" s="125"/>
      <c r="C16" s="125">
        <v>40002</v>
      </c>
      <c r="D16" s="125"/>
      <c r="E16" s="127">
        <f>E20+E18+E19+E17</f>
        <v>380000</v>
      </c>
      <c r="F16" s="127">
        <f>F20+F18+F19+F17</f>
        <v>380000</v>
      </c>
      <c r="G16" s="127"/>
      <c r="H16" s="127"/>
      <c r="I16" s="127"/>
      <c r="J16" s="127"/>
      <c r="K16" s="127"/>
      <c r="L16" s="253"/>
    </row>
    <row r="17" spans="1:12" s="74" customFormat="1" ht="11.25">
      <c r="A17" s="128" t="s">
        <v>213</v>
      </c>
      <c r="B17" s="138"/>
      <c r="C17" s="139"/>
      <c r="D17" s="138">
        <v>4210</v>
      </c>
      <c r="E17" s="140">
        <v>2000</v>
      </c>
      <c r="F17" s="140">
        <v>2000</v>
      </c>
      <c r="G17" s="140"/>
      <c r="H17" s="140"/>
      <c r="I17" s="140"/>
      <c r="J17" s="140"/>
      <c r="K17" s="140"/>
      <c r="L17" s="254"/>
    </row>
    <row r="18" spans="1:12" s="74" customFormat="1" ht="11.25">
      <c r="A18" s="141" t="s">
        <v>53</v>
      </c>
      <c r="B18" s="142"/>
      <c r="C18" s="142"/>
      <c r="D18" s="142">
        <v>4260</v>
      </c>
      <c r="E18" s="143">
        <v>20000</v>
      </c>
      <c r="F18" s="143">
        <v>20000</v>
      </c>
      <c r="G18" s="143"/>
      <c r="H18" s="143"/>
      <c r="I18" s="143"/>
      <c r="J18" s="143"/>
      <c r="K18" s="143"/>
      <c r="L18" s="255"/>
    </row>
    <row r="19" spans="1:12" s="74" customFormat="1" ht="11.25">
      <c r="A19" s="141" t="s">
        <v>46</v>
      </c>
      <c r="B19" s="142"/>
      <c r="C19" s="142"/>
      <c r="D19" s="142">
        <v>4300</v>
      </c>
      <c r="E19" s="143">
        <v>338000</v>
      </c>
      <c r="F19" s="143">
        <v>338000</v>
      </c>
      <c r="G19" s="143"/>
      <c r="H19" s="143"/>
      <c r="I19" s="143"/>
      <c r="J19" s="143"/>
      <c r="K19" s="143"/>
      <c r="L19" s="255"/>
    </row>
    <row r="20" spans="1:12" s="2" customFormat="1" ht="11.25">
      <c r="A20" s="144" t="s">
        <v>186</v>
      </c>
      <c r="B20" s="145"/>
      <c r="C20" s="145"/>
      <c r="D20" s="145">
        <v>4530</v>
      </c>
      <c r="E20" s="146">
        <v>20000</v>
      </c>
      <c r="F20" s="146">
        <v>20000</v>
      </c>
      <c r="G20" s="146"/>
      <c r="H20" s="146"/>
      <c r="I20" s="146"/>
      <c r="J20" s="146"/>
      <c r="K20" s="146"/>
      <c r="L20" s="256"/>
    </row>
    <row r="21" spans="1:12" s="12" customFormat="1" ht="22.5" customHeight="1">
      <c r="A21" s="147" t="s">
        <v>47</v>
      </c>
      <c r="B21" s="148">
        <v>600</v>
      </c>
      <c r="C21" s="148"/>
      <c r="D21" s="148"/>
      <c r="E21" s="149">
        <f>E22+E26+E24+E34</f>
        <v>3210000</v>
      </c>
      <c r="F21" s="149">
        <f>F22+F26+F24</f>
        <v>2045000</v>
      </c>
      <c r="G21" s="149">
        <v>20000</v>
      </c>
      <c r="H21" s="149"/>
      <c r="I21" s="149"/>
      <c r="J21" s="149"/>
      <c r="K21" s="149"/>
      <c r="L21" s="257">
        <v>1165000</v>
      </c>
    </row>
    <row r="22" spans="1:12" s="12" customFormat="1" ht="11.25">
      <c r="A22" s="150" t="s">
        <v>135</v>
      </c>
      <c r="B22" s="151"/>
      <c r="C22" s="152">
        <v>60004</v>
      </c>
      <c r="D22" s="151"/>
      <c r="E22" s="153">
        <f>E23</f>
        <v>15000</v>
      </c>
      <c r="F22" s="153">
        <f>F23</f>
        <v>15000</v>
      </c>
      <c r="G22" s="154"/>
      <c r="H22" s="154"/>
      <c r="I22" s="154"/>
      <c r="J22" s="154"/>
      <c r="K22" s="154"/>
      <c r="L22" s="258"/>
    </row>
    <row r="23" spans="1:12" s="12" customFormat="1" ht="11.25">
      <c r="A23" s="155" t="s">
        <v>46</v>
      </c>
      <c r="B23" s="151"/>
      <c r="C23" s="151"/>
      <c r="D23" s="139">
        <v>4300</v>
      </c>
      <c r="E23" s="156">
        <v>15000</v>
      </c>
      <c r="F23" s="156">
        <v>15000</v>
      </c>
      <c r="G23" s="154"/>
      <c r="H23" s="154"/>
      <c r="I23" s="154"/>
      <c r="J23" s="154"/>
      <c r="K23" s="154"/>
      <c r="L23" s="258"/>
    </row>
    <row r="24" spans="1:12" s="12" customFormat="1" ht="11.25">
      <c r="A24" s="124" t="s">
        <v>173</v>
      </c>
      <c r="B24" s="157"/>
      <c r="C24" s="125">
        <v>60014</v>
      </c>
      <c r="D24" s="158"/>
      <c r="E24" s="127">
        <v>50000</v>
      </c>
      <c r="F24" s="127"/>
      <c r="G24" s="127"/>
      <c r="H24" s="127"/>
      <c r="I24" s="127"/>
      <c r="J24" s="127"/>
      <c r="K24" s="127"/>
      <c r="L24" s="253">
        <v>50000</v>
      </c>
    </row>
    <row r="25" spans="1:12" s="12" customFormat="1" ht="39">
      <c r="A25" s="144" t="s">
        <v>216</v>
      </c>
      <c r="B25" s="159"/>
      <c r="C25" s="159"/>
      <c r="D25" s="136">
        <v>6300</v>
      </c>
      <c r="E25" s="137">
        <v>50000</v>
      </c>
      <c r="F25" s="137"/>
      <c r="G25" s="160"/>
      <c r="H25" s="160"/>
      <c r="I25" s="160"/>
      <c r="J25" s="160"/>
      <c r="K25" s="160"/>
      <c r="L25" s="256">
        <v>50000</v>
      </c>
    </row>
    <row r="26" spans="1:12" s="15" customFormat="1" ht="10.5">
      <c r="A26" s="150" t="s">
        <v>48</v>
      </c>
      <c r="B26" s="132"/>
      <c r="C26" s="132">
        <v>60016</v>
      </c>
      <c r="D26" s="132"/>
      <c r="E26" s="161">
        <f>E28+E29+E30+E33+E27+E31+E32</f>
        <v>3020000</v>
      </c>
      <c r="F26" s="162">
        <f>F28+F29+F30+F27+F31</f>
        <v>2030000</v>
      </c>
      <c r="G26" s="134">
        <v>20000</v>
      </c>
      <c r="H26" s="134"/>
      <c r="I26" s="163"/>
      <c r="J26" s="134"/>
      <c r="K26" s="134"/>
      <c r="L26" s="259">
        <v>990000</v>
      </c>
    </row>
    <row r="27" spans="1:12" s="15" customFormat="1" ht="11.25">
      <c r="A27" s="155" t="s">
        <v>168</v>
      </c>
      <c r="B27" s="152"/>
      <c r="C27" s="152"/>
      <c r="D27" s="139">
        <v>4170</v>
      </c>
      <c r="E27" s="164">
        <v>20000</v>
      </c>
      <c r="F27" s="164">
        <v>20000</v>
      </c>
      <c r="G27" s="254">
        <v>20000</v>
      </c>
      <c r="H27" s="153"/>
      <c r="I27" s="153"/>
      <c r="J27" s="153"/>
      <c r="K27" s="153"/>
      <c r="L27" s="260"/>
    </row>
    <row r="28" spans="1:12" s="2" customFormat="1" ht="11.25">
      <c r="A28" s="128" t="s">
        <v>49</v>
      </c>
      <c r="B28" s="129"/>
      <c r="C28" s="129"/>
      <c r="D28" s="129">
        <v>4210</v>
      </c>
      <c r="E28" s="131">
        <v>70000</v>
      </c>
      <c r="F28" s="131">
        <v>70000</v>
      </c>
      <c r="G28" s="131"/>
      <c r="H28" s="131"/>
      <c r="I28" s="131"/>
      <c r="J28" s="131"/>
      <c r="K28" s="131"/>
      <c r="L28" s="255"/>
    </row>
    <row r="29" spans="1:12" s="2" customFormat="1" ht="11.25">
      <c r="A29" s="128" t="s">
        <v>50</v>
      </c>
      <c r="B29" s="129"/>
      <c r="C29" s="129"/>
      <c r="D29" s="129">
        <v>4270</v>
      </c>
      <c r="E29" s="131">
        <v>1700000</v>
      </c>
      <c r="F29" s="131">
        <v>1700000</v>
      </c>
      <c r="G29" s="131"/>
      <c r="H29" s="131"/>
      <c r="I29" s="131"/>
      <c r="J29" s="131"/>
      <c r="K29" s="131"/>
      <c r="L29" s="255"/>
    </row>
    <row r="30" spans="1:12" s="2" customFormat="1" ht="11.25">
      <c r="A30" s="128" t="s">
        <v>46</v>
      </c>
      <c r="B30" s="129"/>
      <c r="C30" s="129"/>
      <c r="D30" s="129">
        <v>4300</v>
      </c>
      <c r="E30" s="131">
        <v>235000</v>
      </c>
      <c r="F30" s="131">
        <v>235000</v>
      </c>
      <c r="G30" s="131"/>
      <c r="H30" s="131"/>
      <c r="I30" s="131"/>
      <c r="J30" s="131"/>
      <c r="K30" s="131"/>
      <c r="L30" s="255"/>
    </row>
    <row r="31" spans="1:12" s="2" customFormat="1" ht="19.5">
      <c r="A31" s="128" t="s">
        <v>236</v>
      </c>
      <c r="B31" s="129"/>
      <c r="C31" s="129"/>
      <c r="D31" s="129">
        <v>4390</v>
      </c>
      <c r="E31" s="131">
        <v>5000</v>
      </c>
      <c r="F31" s="131">
        <v>5000</v>
      </c>
      <c r="G31" s="131"/>
      <c r="H31" s="131"/>
      <c r="I31" s="131"/>
      <c r="J31" s="131"/>
      <c r="K31" s="131"/>
      <c r="L31" s="255"/>
    </row>
    <row r="32" spans="1:12" s="2" customFormat="1" ht="11.25">
      <c r="A32" s="128" t="s">
        <v>43</v>
      </c>
      <c r="B32" s="129"/>
      <c r="C32" s="129"/>
      <c r="D32" s="129">
        <v>6058</v>
      </c>
      <c r="E32" s="131">
        <v>600000</v>
      </c>
      <c r="F32" s="131"/>
      <c r="G32" s="131"/>
      <c r="H32" s="131"/>
      <c r="I32" s="131"/>
      <c r="J32" s="131"/>
      <c r="K32" s="131"/>
      <c r="L32" s="255">
        <v>600000</v>
      </c>
    </row>
    <row r="33" spans="1:12" s="2" customFormat="1" ht="11.25">
      <c r="A33" s="128" t="s">
        <v>43</v>
      </c>
      <c r="B33" s="129"/>
      <c r="C33" s="129"/>
      <c r="D33" s="129">
        <v>6059</v>
      </c>
      <c r="E33" s="131">
        <v>390000</v>
      </c>
      <c r="F33" s="131"/>
      <c r="G33" s="131"/>
      <c r="H33" s="131"/>
      <c r="I33" s="131"/>
      <c r="J33" s="131"/>
      <c r="K33" s="131"/>
      <c r="L33" s="255">
        <v>390000</v>
      </c>
    </row>
    <row r="34" spans="1:12" s="2" customFormat="1" ht="11.25">
      <c r="A34" s="124" t="s">
        <v>237</v>
      </c>
      <c r="B34" s="125"/>
      <c r="C34" s="125">
        <v>60053</v>
      </c>
      <c r="D34" s="125"/>
      <c r="E34" s="127">
        <v>125000</v>
      </c>
      <c r="F34" s="127"/>
      <c r="G34" s="127"/>
      <c r="H34" s="127"/>
      <c r="I34" s="127"/>
      <c r="J34" s="127"/>
      <c r="K34" s="127"/>
      <c r="L34" s="253">
        <v>125000</v>
      </c>
    </row>
    <row r="35" spans="1:12" s="2" customFormat="1" ht="11.25">
      <c r="A35" s="128" t="s">
        <v>43</v>
      </c>
      <c r="B35" s="129"/>
      <c r="C35" s="129"/>
      <c r="D35" s="129">
        <v>6050</v>
      </c>
      <c r="E35" s="131">
        <v>125000</v>
      </c>
      <c r="F35" s="131"/>
      <c r="G35" s="131"/>
      <c r="H35" s="131"/>
      <c r="I35" s="131"/>
      <c r="J35" s="131"/>
      <c r="K35" s="131"/>
      <c r="L35" s="255">
        <v>125000</v>
      </c>
    </row>
    <row r="36" spans="1:12" s="12" customFormat="1" ht="22.5" customHeight="1">
      <c r="A36" s="165" t="s">
        <v>52</v>
      </c>
      <c r="B36" s="166">
        <v>700</v>
      </c>
      <c r="C36" s="166"/>
      <c r="D36" s="166"/>
      <c r="E36" s="167">
        <f>E37+E59</f>
        <v>1159900</v>
      </c>
      <c r="F36" s="167">
        <f>F37+F59</f>
        <v>727900</v>
      </c>
      <c r="G36" s="167">
        <v>273800</v>
      </c>
      <c r="H36" s="167">
        <v>51000</v>
      </c>
      <c r="I36" s="167"/>
      <c r="J36" s="167"/>
      <c r="K36" s="167"/>
      <c r="L36" s="261">
        <v>432000</v>
      </c>
    </row>
    <row r="37" spans="1:12" s="15" customFormat="1" ht="18">
      <c r="A37" s="124" t="s">
        <v>51</v>
      </c>
      <c r="B37" s="125"/>
      <c r="C37" s="125">
        <v>70004</v>
      </c>
      <c r="D37" s="125"/>
      <c r="E37" s="127">
        <f>E39+E41+E42+E44+E45+E48+E40+E43+E54+E52+E47+E53+E38+E50+E49+E51+E55+E56+E57+E46+E58</f>
        <v>605900</v>
      </c>
      <c r="F37" s="127">
        <f>F39+F41+F42+F44+F45+F48+F40+F43+F54+F52+F47+F53+F38+F49+F50+F51+F55+F56+F57+F46</f>
        <v>555900</v>
      </c>
      <c r="G37" s="127">
        <v>270800</v>
      </c>
      <c r="H37" s="127">
        <v>51000</v>
      </c>
      <c r="I37" s="127"/>
      <c r="J37" s="127"/>
      <c r="K37" s="127"/>
      <c r="L37" s="253">
        <v>50000</v>
      </c>
    </row>
    <row r="38" spans="1:12" s="74" customFormat="1" ht="11.25">
      <c r="A38" s="128" t="s">
        <v>177</v>
      </c>
      <c r="B38" s="129"/>
      <c r="C38" s="129"/>
      <c r="D38" s="129">
        <v>3020</v>
      </c>
      <c r="E38" s="131">
        <v>4200</v>
      </c>
      <c r="F38" s="131">
        <v>4200</v>
      </c>
      <c r="G38" s="131"/>
      <c r="H38" s="131"/>
      <c r="I38" s="131"/>
      <c r="J38" s="131"/>
      <c r="K38" s="131"/>
      <c r="L38" s="255"/>
    </row>
    <row r="39" spans="1:12" s="2" customFormat="1" ht="11.25">
      <c r="A39" s="128" t="s">
        <v>57</v>
      </c>
      <c r="B39" s="129"/>
      <c r="C39" s="168"/>
      <c r="D39" s="129">
        <v>4010</v>
      </c>
      <c r="E39" s="131">
        <v>242000</v>
      </c>
      <c r="F39" s="131">
        <v>242000</v>
      </c>
      <c r="G39" s="131">
        <v>242000</v>
      </c>
      <c r="H39" s="131"/>
      <c r="I39" s="131"/>
      <c r="J39" s="131"/>
      <c r="K39" s="131"/>
      <c r="L39" s="255"/>
    </row>
    <row r="40" spans="1:12" s="2" customFormat="1" ht="11.25">
      <c r="A40" s="128" t="s">
        <v>64</v>
      </c>
      <c r="B40" s="129"/>
      <c r="C40" s="168"/>
      <c r="D40" s="129">
        <v>4040</v>
      </c>
      <c r="E40" s="131">
        <v>18800</v>
      </c>
      <c r="F40" s="131">
        <v>18800</v>
      </c>
      <c r="G40" s="131">
        <v>18800</v>
      </c>
      <c r="H40" s="131"/>
      <c r="I40" s="131"/>
      <c r="J40" s="131"/>
      <c r="K40" s="131"/>
      <c r="L40" s="255"/>
    </row>
    <row r="41" spans="1:12" s="2" customFormat="1" ht="11.25">
      <c r="A41" s="128" t="s">
        <v>58</v>
      </c>
      <c r="B41" s="129"/>
      <c r="C41" s="168"/>
      <c r="D41" s="129">
        <v>4110</v>
      </c>
      <c r="E41" s="131">
        <v>44500</v>
      </c>
      <c r="F41" s="131">
        <v>44500</v>
      </c>
      <c r="G41" s="131"/>
      <c r="H41" s="131">
        <v>44500</v>
      </c>
      <c r="I41" s="131"/>
      <c r="J41" s="131"/>
      <c r="K41" s="131"/>
      <c r="L41" s="255"/>
    </row>
    <row r="42" spans="1:12" s="2" customFormat="1" ht="11.25">
      <c r="A42" s="128" t="s">
        <v>59</v>
      </c>
      <c r="B42" s="129"/>
      <c r="C42" s="168"/>
      <c r="D42" s="129">
        <v>4120</v>
      </c>
      <c r="E42" s="131">
        <v>6500</v>
      </c>
      <c r="F42" s="131">
        <v>6500</v>
      </c>
      <c r="G42" s="131"/>
      <c r="H42" s="131">
        <v>6500</v>
      </c>
      <c r="I42" s="131"/>
      <c r="J42" s="131"/>
      <c r="K42" s="131"/>
      <c r="L42" s="255"/>
    </row>
    <row r="43" spans="1:12" s="2" customFormat="1" ht="11.25">
      <c r="A43" s="128" t="s">
        <v>168</v>
      </c>
      <c r="B43" s="129"/>
      <c r="C43" s="168"/>
      <c r="D43" s="129">
        <v>4170</v>
      </c>
      <c r="E43" s="131">
        <v>10000</v>
      </c>
      <c r="F43" s="131">
        <v>10000</v>
      </c>
      <c r="G43" s="131">
        <v>10000</v>
      </c>
      <c r="H43" s="131"/>
      <c r="I43" s="131"/>
      <c r="J43" s="131"/>
      <c r="K43" s="131"/>
      <c r="L43" s="255"/>
    </row>
    <row r="44" spans="1:12" s="2" customFormat="1" ht="11.25">
      <c r="A44" s="128" t="s">
        <v>49</v>
      </c>
      <c r="B44" s="129"/>
      <c r="C44" s="129"/>
      <c r="D44" s="129">
        <v>4210</v>
      </c>
      <c r="E44" s="131">
        <v>20000</v>
      </c>
      <c r="F44" s="131">
        <v>20000</v>
      </c>
      <c r="G44" s="131"/>
      <c r="H44" s="131"/>
      <c r="I44" s="131"/>
      <c r="J44" s="131"/>
      <c r="K44" s="131"/>
      <c r="L44" s="255"/>
    </row>
    <row r="45" spans="1:12" s="2" customFormat="1" ht="11.25">
      <c r="A45" s="128" t="s">
        <v>53</v>
      </c>
      <c r="B45" s="129"/>
      <c r="C45" s="129"/>
      <c r="D45" s="129">
        <v>4260</v>
      </c>
      <c r="E45" s="131">
        <v>28000</v>
      </c>
      <c r="F45" s="131">
        <v>28000</v>
      </c>
      <c r="G45" s="131"/>
      <c r="H45" s="131"/>
      <c r="I45" s="131"/>
      <c r="J45" s="131"/>
      <c r="K45" s="131"/>
      <c r="L45" s="255"/>
    </row>
    <row r="46" spans="1:12" s="2" customFormat="1" ht="11.25">
      <c r="A46" s="128" t="s">
        <v>50</v>
      </c>
      <c r="B46" s="129"/>
      <c r="C46" s="129"/>
      <c r="D46" s="129">
        <v>4270</v>
      </c>
      <c r="E46" s="131">
        <v>80000</v>
      </c>
      <c r="F46" s="131">
        <v>80000</v>
      </c>
      <c r="G46" s="131"/>
      <c r="H46" s="131"/>
      <c r="I46" s="131"/>
      <c r="J46" s="131"/>
      <c r="K46" s="131"/>
      <c r="L46" s="255"/>
    </row>
    <row r="47" spans="1:12" s="2" customFormat="1" ht="11.25">
      <c r="A47" s="128" t="s">
        <v>172</v>
      </c>
      <c r="B47" s="129"/>
      <c r="C47" s="129"/>
      <c r="D47" s="129">
        <v>4280</v>
      </c>
      <c r="E47" s="131">
        <v>1000</v>
      </c>
      <c r="F47" s="131">
        <v>1000</v>
      </c>
      <c r="G47" s="131"/>
      <c r="H47" s="131"/>
      <c r="I47" s="131"/>
      <c r="J47" s="131"/>
      <c r="K47" s="131"/>
      <c r="L47" s="255"/>
    </row>
    <row r="48" spans="1:12" s="2" customFormat="1" ht="11.25">
      <c r="A48" s="128" t="s">
        <v>46</v>
      </c>
      <c r="B48" s="129"/>
      <c r="C48" s="129"/>
      <c r="D48" s="129">
        <v>4300</v>
      </c>
      <c r="E48" s="131">
        <v>40300</v>
      </c>
      <c r="F48" s="131">
        <v>40300</v>
      </c>
      <c r="G48" s="131"/>
      <c r="H48" s="131"/>
      <c r="I48" s="131"/>
      <c r="J48" s="131"/>
      <c r="K48" s="131"/>
      <c r="L48" s="255"/>
    </row>
    <row r="49" spans="1:12" s="2" customFormat="1" ht="11.25">
      <c r="A49" s="128" t="s">
        <v>195</v>
      </c>
      <c r="B49" s="129"/>
      <c r="C49" s="129"/>
      <c r="D49" s="129">
        <v>4350</v>
      </c>
      <c r="E49" s="131">
        <v>1000</v>
      </c>
      <c r="F49" s="131">
        <v>1000</v>
      </c>
      <c r="G49" s="131"/>
      <c r="H49" s="131"/>
      <c r="I49" s="131"/>
      <c r="J49" s="131"/>
      <c r="K49" s="131"/>
      <c r="L49" s="255"/>
    </row>
    <row r="50" spans="1:12" s="2" customFormat="1" ht="19.5">
      <c r="A50" s="128" t="s">
        <v>239</v>
      </c>
      <c r="B50" s="129"/>
      <c r="C50" s="129"/>
      <c r="D50" s="129">
        <v>4370</v>
      </c>
      <c r="E50" s="131">
        <v>12000</v>
      </c>
      <c r="F50" s="131">
        <v>12000</v>
      </c>
      <c r="G50" s="131"/>
      <c r="H50" s="131"/>
      <c r="I50" s="131"/>
      <c r="J50" s="131"/>
      <c r="K50" s="131"/>
      <c r="L50" s="255"/>
    </row>
    <row r="51" spans="1:12" s="2" customFormat="1" ht="19.5">
      <c r="A51" s="128" t="s">
        <v>236</v>
      </c>
      <c r="B51" s="129"/>
      <c r="C51" s="129"/>
      <c r="D51" s="129">
        <v>4390</v>
      </c>
      <c r="E51" s="131">
        <v>3000</v>
      </c>
      <c r="F51" s="131">
        <v>3000</v>
      </c>
      <c r="G51" s="131"/>
      <c r="H51" s="131"/>
      <c r="I51" s="131"/>
      <c r="J51" s="131"/>
      <c r="K51" s="131"/>
      <c r="L51" s="255"/>
    </row>
    <row r="52" spans="1:12" s="2" customFormat="1" ht="11.25">
      <c r="A52" s="128" t="s">
        <v>62</v>
      </c>
      <c r="B52" s="129"/>
      <c r="C52" s="129"/>
      <c r="D52" s="129">
        <v>4410</v>
      </c>
      <c r="E52" s="131">
        <v>13000</v>
      </c>
      <c r="F52" s="131">
        <v>13000</v>
      </c>
      <c r="G52" s="131"/>
      <c r="H52" s="131"/>
      <c r="I52" s="131"/>
      <c r="J52" s="131"/>
      <c r="K52" s="131"/>
      <c r="L52" s="255"/>
    </row>
    <row r="53" spans="1:12" s="2" customFormat="1" ht="11.25">
      <c r="A53" s="128" t="s">
        <v>66</v>
      </c>
      <c r="B53" s="129"/>
      <c r="C53" s="129"/>
      <c r="D53" s="129">
        <v>4430</v>
      </c>
      <c r="E53" s="131">
        <v>5000</v>
      </c>
      <c r="F53" s="131">
        <v>5000</v>
      </c>
      <c r="G53" s="131"/>
      <c r="H53" s="131"/>
      <c r="I53" s="131"/>
      <c r="J53" s="131"/>
      <c r="K53" s="131"/>
      <c r="L53" s="255"/>
    </row>
    <row r="54" spans="1:12" s="2" customFormat="1" ht="19.5">
      <c r="A54" s="128" t="s">
        <v>67</v>
      </c>
      <c r="B54" s="129"/>
      <c r="C54" s="129"/>
      <c r="D54" s="129">
        <v>4440</v>
      </c>
      <c r="E54" s="131">
        <v>5600</v>
      </c>
      <c r="F54" s="131">
        <v>5600</v>
      </c>
      <c r="G54" s="131"/>
      <c r="H54" s="131"/>
      <c r="I54" s="131"/>
      <c r="J54" s="131"/>
      <c r="K54" s="131"/>
      <c r="L54" s="255"/>
    </row>
    <row r="55" spans="1:12" s="2" customFormat="1" ht="19.5">
      <c r="A55" s="128" t="s">
        <v>241</v>
      </c>
      <c r="B55" s="129"/>
      <c r="C55" s="129"/>
      <c r="D55" s="129">
        <v>4700</v>
      </c>
      <c r="E55" s="131">
        <v>8000</v>
      </c>
      <c r="F55" s="131">
        <v>8000</v>
      </c>
      <c r="G55" s="131"/>
      <c r="H55" s="131"/>
      <c r="I55" s="131"/>
      <c r="J55" s="131"/>
      <c r="K55" s="131"/>
      <c r="L55" s="255"/>
    </row>
    <row r="56" spans="1:12" s="2" customFormat="1" ht="19.5">
      <c r="A56" s="128" t="s">
        <v>242</v>
      </c>
      <c r="B56" s="129"/>
      <c r="C56" s="129"/>
      <c r="D56" s="129">
        <v>4740</v>
      </c>
      <c r="E56" s="131">
        <v>5000</v>
      </c>
      <c r="F56" s="131">
        <v>5000</v>
      </c>
      <c r="G56" s="131"/>
      <c r="H56" s="131"/>
      <c r="I56" s="131"/>
      <c r="J56" s="131"/>
      <c r="K56" s="131"/>
      <c r="L56" s="255"/>
    </row>
    <row r="57" spans="1:12" s="2" customFormat="1" ht="19.5">
      <c r="A57" s="128" t="s">
        <v>243</v>
      </c>
      <c r="B57" s="129"/>
      <c r="C57" s="129"/>
      <c r="D57" s="129">
        <v>4750</v>
      </c>
      <c r="E57" s="131">
        <v>8000</v>
      </c>
      <c r="F57" s="131">
        <v>8000</v>
      </c>
      <c r="G57" s="131"/>
      <c r="H57" s="131"/>
      <c r="I57" s="131"/>
      <c r="J57" s="131"/>
      <c r="K57" s="131"/>
      <c r="L57" s="255"/>
    </row>
    <row r="58" spans="1:12" s="2" customFormat="1" ht="11.25">
      <c r="A58" s="128" t="s">
        <v>43</v>
      </c>
      <c r="B58" s="129"/>
      <c r="C58" s="129"/>
      <c r="D58" s="129">
        <v>6050</v>
      </c>
      <c r="E58" s="131">
        <v>50000</v>
      </c>
      <c r="F58" s="131"/>
      <c r="G58" s="131"/>
      <c r="H58" s="131"/>
      <c r="I58" s="131"/>
      <c r="J58" s="131"/>
      <c r="K58" s="131"/>
      <c r="L58" s="255">
        <v>50000</v>
      </c>
    </row>
    <row r="59" spans="1:12" s="2" customFormat="1" ht="11.25">
      <c r="A59" s="124" t="s">
        <v>133</v>
      </c>
      <c r="B59" s="158"/>
      <c r="C59" s="157">
        <v>70005</v>
      </c>
      <c r="D59" s="158"/>
      <c r="E59" s="127">
        <f>E62+E60+E66+E65+E61+E68+E69+E63+E64+E67</f>
        <v>554000</v>
      </c>
      <c r="F59" s="127">
        <f>F62+F60+F66+F65+F61+F63+F64</f>
        <v>172000</v>
      </c>
      <c r="G59" s="253">
        <v>3000</v>
      </c>
      <c r="H59" s="169"/>
      <c r="I59" s="169"/>
      <c r="J59" s="169"/>
      <c r="K59" s="169"/>
      <c r="L59" s="253">
        <v>382000</v>
      </c>
    </row>
    <row r="60" spans="1:12" s="2" customFormat="1" ht="11.25">
      <c r="A60" s="128" t="s">
        <v>168</v>
      </c>
      <c r="B60" s="129"/>
      <c r="C60" s="168"/>
      <c r="D60" s="129">
        <v>4170</v>
      </c>
      <c r="E60" s="131">
        <v>3000</v>
      </c>
      <c r="F60" s="131">
        <v>3000</v>
      </c>
      <c r="G60" s="131">
        <v>3000</v>
      </c>
      <c r="H60" s="131"/>
      <c r="I60" s="131"/>
      <c r="J60" s="131"/>
      <c r="K60" s="131"/>
      <c r="L60" s="259"/>
    </row>
    <row r="61" spans="1:12" s="2" customFormat="1" ht="11.25">
      <c r="A61" s="128" t="s">
        <v>49</v>
      </c>
      <c r="B61" s="129"/>
      <c r="C61" s="168"/>
      <c r="D61" s="129">
        <v>4210</v>
      </c>
      <c r="E61" s="131">
        <v>5000</v>
      </c>
      <c r="F61" s="131">
        <v>5000</v>
      </c>
      <c r="G61" s="131"/>
      <c r="H61" s="131"/>
      <c r="I61" s="131"/>
      <c r="J61" s="131"/>
      <c r="K61" s="131"/>
      <c r="L61" s="259"/>
    </row>
    <row r="62" spans="1:12" s="2" customFormat="1" ht="11.25">
      <c r="A62" s="128" t="s">
        <v>46</v>
      </c>
      <c r="B62" s="129"/>
      <c r="C62" s="129"/>
      <c r="D62" s="129">
        <v>4300</v>
      </c>
      <c r="E62" s="131">
        <v>60000</v>
      </c>
      <c r="F62" s="131">
        <v>60000</v>
      </c>
      <c r="G62" s="131"/>
      <c r="H62" s="131"/>
      <c r="I62" s="131"/>
      <c r="J62" s="131"/>
      <c r="K62" s="131"/>
      <c r="L62" s="255"/>
    </row>
    <row r="63" spans="1:12" s="2" customFormat="1" ht="19.5">
      <c r="A63" s="128" t="s">
        <v>236</v>
      </c>
      <c r="B63" s="129"/>
      <c r="C63" s="129"/>
      <c r="D63" s="129">
        <v>4390</v>
      </c>
      <c r="E63" s="131">
        <v>3000</v>
      </c>
      <c r="F63" s="131">
        <v>3000</v>
      </c>
      <c r="G63" s="131"/>
      <c r="H63" s="131"/>
      <c r="I63" s="131"/>
      <c r="J63" s="131"/>
      <c r="K63" s="131"/>
      <c r="L63" s="255"/>
    </row>
    <row r="64" spans="1:12" s="2" customFormat="1" ht="11.25">
      <c r="A64" s="128" t="s">
        <v>66</v>
      </c>
      <c r="B64" s="129"/>
      <c r="C64" s="129"/>
      <c r="D64" s="129">
        <v>4430</v>
      </c>
      <c r="E64" s="131">
        <v>2000</v>
      </c>
      <c r="F64" s="131">
        <v>2000</v>
      </c>
      <c r="G64" s="131"/>
      <c r="H64" s="131"/>
      <c r="I64" s="131"/>
      <c r="J64" s="131"/>
      <c r="K64" s="131"/>
      <c r="L64" s="255"/>
    </row>
    <row r="65" spans="1:12" s="2" customFormat="1" ht="11.25">
      <c r="A65" s="128" t="s">
        <v>186</v>
      </c>
      <c r="B65" s="129"/>
      <c r="C65" s="129"/>
      <c r="D65" s="129">
        <v>4530</v>
      </c>
      <c r="E65" s="131">
        <v>69000</v>
      </c>
      <c r="F65" s="131">
        <v>69000</v>
      </c>
      <c r="G65" s="131"/>
      <c r="H65" s="131"/>
      <c r="I65" s="131"/>
      <c r="J65" s="131"/>
      <c r="K65" s="131"/>
      <c r="L65" s="255"/>
    </row>
    <row r="66" spans="1:12" s="2" customFormat="1" ht="19.5">
      <c r="A66" s="128" t="s">
        <v>203</v>
      </c>
      <c r="B66" s="129"/>
      <c r="C66" s="129"/>
      <c r="D66" s="129">
        <v>4590</v>
      </c>
      <c r="E66" s="131">
        <v>30000</v>
      </c>
      <c r="F66" s="131">
        <v>30000</v>
      </c>
      <c r="G66" s="131"/>
      <c r="H66" s="131"/>
      <c r="I66" s="131"/>
      <c r="J66" s="131"/>
      <c r="K66" s="131"/>
      <c r="L66" s="255"/>
    </row>
    <row r="67" spans="1:12" s="2" customFormat="1" ht="11.25">
      <c r="A67" s="128" t="s">
        <v>43</v>
      </c>
      <c r="B67" s="129"/>
      <c r="C67" s="129"/>
      <c r="D67" s="129">
        <v>6050</v>
      </c>
      <c r="E67" s="131">
        <v>36000</v>
      </c>
      <c r="F67" s="131"/>
      <c r="G67" s="131"/>
      <c r="H67" s="131"/>
      <c r="I67" s="131"/>
      <c r="J67" s="131"/>
      <c r="K67" s="131"/>
      <c r="L67" s="255">
        <v>36000</v>
      </c>
    </row>
    <row r="68" spans="1:12" s="2" customFormat="1" ht="11.25">
      <c r="A68" s="128" t="s">
        <v>43</v>
      </c>
      <c r="B68" s="129"/>
      <c r="C68" s="129"/>
      <c r="D68" s="129">
        <v>6058</v>
      </c>
      <c r="E68" s="131">
        <v>210000</v>
      </c>
      <c r="F68" s="131"/>
      <c r="G68" s="131"/>
      <c r="H68" s="131"/>
      <c r="I68" s="131"/>
      <c r="J68" s="131"/>
      <c r="K68" s="131"/>
      <c r="L68" s="255">
        <v>210000</v>
      </c>
    </row>
    <row r="69" spans="1:12" s="2" customFormat="1" ht="11.25">
      <c r="A69" s="128" t="s">
        <v>43</v>
      </c>
      <c r="B69" s="129"/>
      <c r="C69" s="129"/>
      <c r="D69" s="129">
        <v>6059</v>
      </c>
      <c r="E69" s="131">
        <v>136000</v>
      </c>
      <c r="F69" s="131"/>
      <c r="G69" s="131"/>
      <c r="H69" s="131"/>
      <c r="I69" s="131"/>
      <c r="J69" s="131"/>
      <c r="K69" s="131"/>
      <c r="L69" s="255">
        <v>136000</v>
      </c>
    </row>
    <row r="70" spans="1:12" s="2" customFormat="1" ht="22.5" customHeight="1">
      <c r="A70" s="120" t="s">
        <v>54</v>
      </c>
      <c r="B70" s="122">
        <v>710</v>
      </c>
      <c r="C70" s="170"/>
      <c r="D70" s="170"/>
      <c r="E70" s="123">
        <f>E71</f>
        <v>95000</v>
      </c>
      <c r="F70" s="123">
        <f>F71</f>
        <v>95000</v>
      </c>
      <c r="G70" s="252">
        <v>5000</v>
      </c>
      <c r="H70" s="171"/>
      <c r="I70" s="171"/>
      <c r="J70" s="171"/>
      <c r="K70" s="171"/>
      <c r="L70" s="262"/>
    </row>
    <row r="71" spans="1:12" s="15" customFormat="1" ht="10.5">
      <c r="A71" s="150" t="s">
        <v>134</v>
      </c>
      <c r="B71" s="152"/>
      <c r="C71" s="152">
        <v>71004</v>
      </c>
      <c r="D71" s="152"/>
      <c r="E71" s="153">
        <v>95000</v>
      </c>
      <c r="F71" s="153">
        <f>F73+F72</f>
        <v>95000</v>
      </c>
      <c r="G71" s="153">
        <v>5000</v>
      </c>
      <c r="H71" s="153"/>
      <c r="I71" s="153"/>
      <c r="J71" s="153"/>
      <c r="K71" s="153"/>
      <c r="L71" s="260"/>
    </row>
    <row r="72" spans="1:12" s="74" customFormat="1" ht="11.25">
      <c r="A72" s="172" t="s">
        <v>168</v>
      </c>
      <c r="B72" s="173"/>
      <c r="C72" s="173"/>
      <c r="D72" s="173">
        <v>4170</v>
      </c>
      <c r="E72" s="140">
        <v>5000</v>
      </c>
      <c r="F72" s="140">
        <v>5000</v>
      </c>
      <c r="G72" s="140">
        <v>5000</v>
      </c>
      <c r="H72" s="140"/>
      <c r="I72" s="140"/>
      <c r="J72" s="140"/>
      <c r="K72" s="140"/>
      <c r="L72" s="254"/>
    </row>
    <row r="73" spans="1:12" s="2" customFormat="1" ht="11.25">
      <c r="A73" s="144" t="s">
        <v>46</v>
      </c>
      <c r="B73" s="145"/>
      <c r="C73" s="145"/>
      <c r="D73" s="145">
        <v>4300</v>
      </c>
      <c r="E73" s="146">
        <v>90000</v>
      </c>
      <c r="F73" s="146">
        <v>90000</v>
      </c>
      <c r="G73" s="146"/>
      <c r="H73" s="146"/>
      <c r="I73" s="146"/>
      <c r="J73" s="146"/>
      <c r="K73" s="146"/>
      <c r="L73" s="256"/>
    </row>
    <row r="74" spans="1:12" s="12" customFormat="1" ht="22.5" customHeight="1">
      <c r="A74" s="120" t="s">
        <v>55</v>
      </c>
      <c r="B74" s="122">
        <v>750</v>
      </c>
      <c r="C74" s="122"/>
      <c r="D74" s="122"/>
      <c r="E74" s="123">
        <f>E85+E75+E80+E110+E112</f>
        <v>2084049</v>
      </c>
      <c r="F74" s="123">
        <f>F85+F75+F80+F110+F112</f>
        <v>1859749</v>
      </c>
      <c r="G74" s="123">
        <v>1118599</v>
      </c>
      <c r="H74" s="123">
        <v>214250</v>
      </c>
      <c r="I74" s="123"/>
      <c r="J74" s="123"/>
      <c r="K74" s="123"/>
      <c r="L74" s="252">
        <v>224300</v>
      </c>
    </row>
    <row r="75" spans="1:12" s="15" customFormat="1" ht="10.5">
      <c r="A75" s="124" t="s">
        <v>56</v>
      </c>
      <c r="B75" s="125"/>
      <c r="C75" s="125">
        <v>75011</v>
      </c>
      <c r="D75" s="125"/>
      <c r="E75" s="127">
        <f>E76+E77+E78+E79</f>
        <v>51349</v>
      </c>
      <c r="F75" s="127">
        <f>F76+F77+F78+F79</f>
        <v>51349</v>
      </c>
      <c r="G75" s="127">
        <v>43099</v>
      </c>
      <c r="H75" s="127">
        <v>8250</v>
      </c>
      <c r="I75" s="127"/>
      <c r="J75" s="127"/>
      <c r="K75" s="127"/>
      <c r="L75" s="253"/>
    </row>
    <row r="76" spans="1:12" s="2" customFormat="1" ht="19.5">
      <c r="A76" s="128" t="s">
        <v>204</v>
      </c>
      <c r="B76" s="129"/>
      <c r="C76" s="129"/>
      <c r="D76" s="129">
        <v>4010</v>
      </c>
      <c r="E76" s="131">
        <v>40049</v>
      </c>
      <c r="F76" s="131">
        <v>40049</v>
      </c>
      <c r="G76" s="131">
        <v>40049</v>
      </c>
      <c r="H76" s="131"/>
      <c r="I76" s="131"/>
      <c r="J76" s="131"/>
      <c r="K76" s="131"/>
      <c r="L76" s="255"/>
    </row>
    <row r="77" spans="1:12" s="2" customFormat="1" ht="11.25">
      <c r="A77" s="128" t="s">
        <v>205</v>
      </c>
      <c r="B77" s="129"/>
      <c r="C77" s="129"/>
      <c r="D77" s="129">
        <v>4040</v>
      </c>
      <c r="E77" s="131">
        <v>3050</v>
      </c>
      <c r="F77" s="131">
        <v>3050</v>
      </c>
      <c r="G77" s="131">
        <v>3050</v>
      </c>
      <c r="H77" s="131"/>
      <c r="I77" s="131"/>
      <c r="J77" s="131"/>
      <c r="K77" s="131"/>
      <c r="L77" s="255"/>
    </row>
    <row r="78" spans="1:12" s="2" customFormat="1" ht="11.25">
      <c r="A78" s="128" t="s">
        <v>206</v>
      </c>
      <c r="B78" s="129"/>
      <c r="C78" s="129"/>
      <c r="D78" s="129">
        <v>4110</v>
      </c>
      <c r="E78" s="131">
        <v>7260</v>
      </c>
      <c r="F78" s="131">
        <v>7260</v>
      </c>
      <c r="G78" s="131"/>
      <c r="H78" s="131">
        <v>7260</v>
      </c>
      <c r="I78" s="131"/>
      <c r="J78" s="131"/>
      <c r="K78" s="131"/>
      <c r="L78" s="255"/>
    </row>
    <row r="79" spans="1:12" s="2" customFormat="1" ht="11.25">
      <c r="A79" s="128" t="s">
        <v>207</v>
      </c>
      <c r="B79" s="129"/>
      <c r="C79" s="129"/>
      <c r="D79" s="129">
        <v>4120</v>
      </c>
      <c r="E79" s="131">
        <v>990</v>
      </c>
      <c r="F79" s="131">
        <v>990</v>
      </c>
      <c r="G79" s="131"/>
      <c r="H79" s="131">
        <v>990</v>
      </c>
      <c r="I79" s="131"/>
      <c r="J79" s="131"/>
      <c r="K79" s="131"/>
      <c r="L79" s="255"/>
    </row>
    <row r="80" spans="1:12" s="15" customFormat="1" ht="9.75" customHeight="1">
      <c r="A80" s="124" t="s">
        <v>60</v>
      </c>
      <c r="B80" s="125"/>
      <c r="C80" s="125">
        <v>75022</v>
      </c>
      <c r="D80" s="125"/>
      <c r="E80" s="127">
        <f>E81+E82+E83+E84</f>
        <v>75500</v>
      </c>
      <c r="F80" s="127">
        <f>F81+F82+F83+F84</f>
        <v>75500</v>
      </c>
      <c r="G80" s="127"/>
      <c r="H80" s="127"/>
      <c r="I80" s="127"/>
      <c r="J80" s="127"/>
      <c r="K80" s="127"/>
      <c r="L80" s="253"/>
    </row>
    <row r="81" spans="1:12" s="2" customFormat="1" ht="11.25">
      <c r="A81" s="128" t="s">
        <v>61</v>
      </c>
      <c r="B81" s="129"/>
      <c r="C81" s="129"/>
      <c r="D81" s="129">
        <v>3030</v>
      </c>
      <c r="E81" s="131">
        <v>60000</v>
      </c>
      <c r="F81" s="131">
        <v>60000</v>
      </c>
      <c r="G81" s="131"/>
      <c r="H81" s="131"/>
      <c r="I81" s="131"/>
      <c r="J81" s="131"/>
      <c r="K81" s="131"/>
      <c r="L81" s="255"/>
    </row>
    <row r="82" spans="1:12" s="2" customFormat="1" ht="11.25">
      <c r="A82" s="128" t="s">
        <v>49</v>
      </c>
      <c r="B82" s="129"/>
      <c r="C82" s="129"/>
      <c r="D82" s="129">
        <v>4210</v>
      </c>
      <c r="E82" s="131">
        <v>10000</v>
      </c>
      <c r="F82" s="131">
        <v>10000</v>
      </c>
      <c r="G82" s="131"/>
      <c r="H82" s="131"/>
      <c r="I82" s="131"/>
      <c r="J82" s="131"/>
      <c r="K82" s="131"/>
      <c r="L82" s="255"/>
    </row>
    <row r="83" spans="1:12" s="2" customFormat="1" ht="11.25">
      <c r="A83" s="128" t="s">
        <v>46</v>
      </c>
      <c r="B83" s="129"/>
      <c r="C83" s="129"/>
      <c r="D83" s="129">
        <v>4300</v>
      </c>
      <c r="E83" s="131">
        <v>5000</v>
      </c>
      <c r="F83" s="131">
        <v>5000</v>
      </c>
      <c r="G83" s="131"/>
      <c r="H83" s="131"/>
      <c r="I83" s="131"/>
      <c r="J83" s="131"/>
      <c r="K83" s="131"/>
      <c r="L83" s="255"/>
    </row>
    <row r="84" spans="1:12" s="2" customFormat="1" ht="11.25">
      <c r="A84" s="128" t="s">
        <v>62</v>
      </c>
      <c r="B84" s="129"/>
      <c r="C84" s="129"/>
      <c r="D84" s="129">
        <v>4410</v>
      </c>
      <c r="E84" s="131">
        <v>500</v>
      </c>
      <c r="F84" s="131">
        <v>500</v>
      </c>
      <c r="G84" s="131"/>
      <c r="H84" s="131"/>
      <c r="I84" s="131"/>
      <c r="J84" s="131"/>
      <c r="K84" s="131"/>
      <c r="L84" s="255"/>
    </row>
    <row r="85" spans="1:12" s="15" customFormat="1" ht="10.5">
      <c r="A85" s="124" t="s">
        <v>63</v>
      </c>
      <c r="B85" s="125"/>
      <c r="C85" s="125">
        <v>75023</v>
      </c>
      <c r="D85" s="125"/>
      <c r="E85" s="127">
        <f>SUM(E86:E109)</f>
        <v>1890200</v>
      </c>
      <c r="F85" s="127">
        <f>F87+F88+F89+F90+F91+F93+F94+F96+F101+F102+F103+F109+F92+F95+F97+F86+F98+F99+F100+F104+F105+F106</f>
        <v>1665900</v>
      </c>
      <c r="G85" s="127">
        <v>1075500</v>
      </c>
      <c r="H85" s="127">
        <v>206000</v>
      </c>
      <c r="I85" s="127"/>
      <c r="J85" s="127"/>
      <c r="K85" s="127"/>
      <c r="L85" s="253">
        <v>224300</v>
      </c>
    </row>
    <row r="86" spans="1:12" s="15" customFormat="1" ht="11.25">
      <c r="A86" s="128" t="s">
        <v>177</v>
      </c>
      <c r="B86" s="132"/>
      <c r="C86" s="132"/>
      <c r="D86" s="129">
        <v>3020</v>
      </c>
      <c r="E86" s="131">
        <v>6000</v>
      </c>
      <c r="F86" s="131">
        <v>6000</v>
      </c>
      <c r="G86" s="131"/>
      <c r="H86" s="131"/>
      <c r="I86" s="134"/>
      <c r="J86" s="134"/>
      <c r="K86" s="134"/>
      <c r="L86" s="259"/>
    </row>
    <row r="87" spans="1:12" s="2" customFormat="1" ht="11.25">
      <c r="A87" s="128" t="s">
        <v>57</v>
      </c>
      <c r="B87" s="129"/>
      <c r="C87" s="129"/>
      <c r="D87" s="129">
        <v>4010</v>
      </c>
      <c r="E87" s="131">
        <v>978000</v>
      </c>
      <c r="F87" s="131">
        <v>978000</v>
      </c>
      <c r="G87" s="131">
        <v>978000</v>
      </c>
      <c r="H87" s="131"/>
      <c r="I87" s="131"/>
      <c r="J87" s="131"/>
      <c r="K87" s="131"/>
      <c r="L87" s="255"/>
    </row>
    <row r="88" spans="1:12" s="2" customFormat="1" ht="11.25">
      <c r="A88" s="128" t="s">
        <v>64</v>
      </c>
      <c r="B88" s="129"/>
      <c r="C88" s="129"/>
      <c r="D88" s="129">
        <v>4040</v>
      </c>
      <c r="E88" s="131">
        <v>72500</v>
      </c>
      <c r="F88" s="131">
        <v>72500</v>
      </c>
      <c r="G88" s="131">
        <v>72500</v>
      </c>
      <c r="H88" s="131"/>
      <c r="I88" s="131"/>
      <c r="J88" s="131"/>
      <c r="K88" s="131"/>
      <c r="L88" s="255"/>
    </row>
    <row r="89" spans="1:12" s="2" customFormat="1" ht="11.25">
      <c r="A89" s="128" t="s">
        <v>58</v>
      </c>
      <c r="B89" s="129"/>
      <c r="C89" s="129"/>
      <c r="D89" s="129">
        <v>4110</v>
      </c>
      <c r="E89" s="131">
        <v>180000</v>
      </c>
      <c r="F89" s="131">
        <v>180000</v>
      </c>
      <c r="G89" s="131"/>
      <c r="H89" s="131">
        <v>180000</v>
      </c>
      <c r="I89" s="131"/>
      <c r="J89" s="131"/>
      <c r="K89" s="131"/>
      <c r="L89" s="255"/>
    </row>
    <row r="90" spans="1:12" s="2" customFormat="1" ht="11.25">
      <c r="A90" s="128" t="s">
        <v>59</v>
      </c>
      <c r="B90" s="129"/>
      <c r="C90" s="129"/>
      <c r="D90" s="129">
        <v>4120</v>
      </c>
      <c r="E90" s="131">
        <v>26000</v>
      </c>
      <c r="F90" s="131">
        <v>26000</v>
      </c>
      <c r="G90" s="131"/>
      <c r="H90" s="131">
        <v>26000</v>
      </c>
      <c r="I90" s="131"/>
      <c r="J90" s="131"/>
      <c r="K90" s="131"/>
      <c r="L90" s="255"/>
    </row>
    <row r="91" spans="1:12" s="2" customFormat="1" ht="11.25">
      <c r="A91" s="128" t="s">
        <v>65</v>
      </c>
      <c r="B91" s="129"/>
      <c r="C91" s="129"/>
      <c r="D91" s="129">
        <v>4140</v>
      </c>
      <c r="E91" s="131">
        <v>17000</v>
      </c>
      <c r="F91" s="131">
        <v>17000</v>
      </c>
      <c r="G91" s="131"/>
      <c r="H91" s="131"/>
      <c r="I91" s="131"/>
      <c r="J91" s="131"/>
      <c r="K91" s="131"/>
      <c r="L91" s="255"/>
    </row>
    <row r="92" spans="1:12" s="2" customFormat="1" ht="11.25">
      <c r="A92" s="128" t="s">
        <v>168</v>
      </c>
      <c r="B92" s="129"/>
      <c r="C92" s="129"/>
      <c r="D92" s="129">
        <v>4170</v>
      </c>
      <c r="E92" s="131">
        <v>25000</v>
      </c>
      <c r="F92" s="131">
        <v>25000</v>
      </c>
      <c r="G92" s="131">
        <v>25000</v>
      </c>
      <c r="H92" s="131"/>
      <c r="I92" s="131"/>
      <c r="J92" s="131"/>
      <c r="K92" s="131"/>
      <c r="L92" s="255"/>
    </row>
    <row r="93" spans="1:12" s="2" customFormat="1" ht="11.25">
      <c r="A93" s="128" t="s">
        <v>49</v>
      </c>
      <c r="B93" s="129"/>
      <c r="C93" s="129"/>
      <c r="D93" s="129">
        <v>4210</v>
      </c>
      <c r="E93" s="131">
        <v>50000</v>
      </c>
      <c r="F93" s="131">
        <v>50000</v>
      </c>
      <c r="G93" s="131"/>
      <c r="H93" s="131"/>
      <c r="I93" s="131"/>
      <c r="J93" s="131"/>
      <c r="K93" s="131"/>
      <c r="L93" s="255"/>
    </row>
    <row r="94" spans="1:12" s="2" customFormat="1" ht="11.25">
      <c r="A94" s="128" t="s">
        <v>53</v>
      </c>
      <c r="B94" s="129"/>
      <c r="C94" s="129"/>
      <c r="D94" s="129">
        <v>4260</v>
      </c>
      <c r="E94" s="131">
        <v>32000</v>
      </c>
      <c r="F94" s="131">
        <v>32000</v>
      </c>
      <c r="G94" s="131"/>
      <c r="H94" s="131"/>
      <c r="I94" s="131"/>
      <c r="J94" s="131"/>
      <c r="K94" s="131"/>
      <c r="L94" s="255"/>
    </row>
    <row r="95" spans="1:12" s="2" customFormat="1" ht="11.25">
      <c r="A95" s="128" t="s">
        <v>172</v>
      </c>
      <c r="B95" s="129"/>
      <c r="C95" s="129"/>
      <c r="D95" s="129">
        <v>4280</v>
      </c>
      <c r="E95" s="131">
        <v>3000</v>
      </c>
      <c r="F95" s="131">
        <v>3000</v>
      </c>
      <c r="G95" s="131"/>
      <c r="H95" s="131"/>
      <c r="I95" s="131"/>
      <c r="J95" s="131"/>
      <c r="K95" s="131"/>
      <c r="L95" s="255"/>
    </row>
    <row r="96" spans="1:12" s="2" customFormat="1" ht="11.25">
      <c r="A96" s="128" t="s">
        <v>46</v>
      </c>
      <c r="B96" s="129"/>
      <c r="C96" s="129"/>
      <c r="D96" s="129">
        <v>4300</v>
      </c>
      <c r="E96" s="131">
        <v>138000</v>
      </c>
      <c r="F96" s="131">
        <v>138000</v>
      </c>
      <c r="G96" s="131"/>
      <c r="H96" s="131"/>
      <c r="I96" s="131"/>
      <c r="J96" s="131"/>
      <c r="K96" s="131"/>
      <c r="L96" s="255"/>
    </row>
    <row r="97" spans="1:12" s="2" customFormat="1" ht="11.25">
      <c r="A97" s="128" t="s">
        <v>195</v>
      </c>
      <c r="B97" s="129"/>
      <c r="C97" s="129"/>
      <c r="D97" s="129">
        <v>4350</v>
      </c>
      <c r="E97" s="131">
        <v>4000</v>
      </c>
      <c r="F97" s="131">
        <v>4000</v>
      </c>
      <c r="G97" s="131"/>
      <c r="H97" s="131"/>
      <c r="I97" s="131"/>
      <c r="J97" s="131"/>
      <c r="K97" s="131"/>
      <c r="L97" s="255"/>
    </row>
    <row r="98" spans="1:12" s="2" customFormat="1" ht="19.5">
      <c r="A98" s="128" t="s">
        <v>238</v>
      </c>
      <c r="B98" s="129"/>
      <c r="C98" s="129"/>
      <c r="D98" s="129">
        <v>4360</v>
      </c>
      <c r="E98" s="131">
        <v>2000</v>
      </c>
      <c r="F98" s="131">
        <v>2000</v>
      </c>
      <c r="G98" s="131"/>
      <c r="H98" s="131"/>
      <c r="I98" s="131"/>
      <c r="J98" s="131"/>
      <c r="K98" s="131"/>
      <c r="L98" s="255"/>
    </row>
    <row r="99" spans="1:12" s="2" customFormat="1" ht="19.5">
      <c r="A99" s="128" t="s">
        <v>239</v>
      </c>
      <c r="B99" s="129"/>
      <c r="C99" s="129"/>
      <c r="D99" s="129">
        <v>4370</v>
      </c>
      <c r="E99" s="131">
        <v>36000</v>
      </c>
      <c r="F99" s="131">
        <v>36000</v>
      </c>
      <c r="G99" s="131"/>
      <c r="H99" s="131"/>
      <c r="I99" s="131"/>
      <c r="J99" s="131"/>
      <c r="K99" s="131"/>
      <c r="L99" s="255"/>
    </row>
    <row r="100" spans="1:12" s="2" customFormat="1" ht="19.5">
      <c r="A100" s="128" t="s">
        <v>240</v>
      </c>
      <c r="B100" s="129"/>
      <c r="C100" s="129"/>
      <c r="D100" s="129">
        <v>4390</v>
      </c>
      <c r="E100" s="131">
        <v>2000</v>
      </c>
      <c r="F100" s="131">
        <v>2000</v>
      </c>
      <c r="G100" s="131"/>
      <c r="H100" s="131"/>
      <c r="I100" s="131"/>
      <c r="J100" s="131"/>
      <c r="K100" s="131"/>
      <c r="L100" s="255"/>
    </row>
    <row r="101" spans="1:12" s="2" customFormat="1" ht="11.25">
      <c r="A101" s="128" t="s">
        <v>62</v>
      </c>
      <c r="B101" s="129"/>
      <c r="C101" s="129"/>
      <c r="D101" s="129">
        <v>4410</v>
      </c>
      <c r="E101" s="131">
        <v>18000</v>
      </c>
      <c r="F101" s="131">
        <v>18000</v>
      </c>
      <c r="G101" s="131"/>
      <c r="H101" s="131"/>
      <c r="I101" s="131"/>
      <c r="J101" s="131"/>
      <c r="K101" s="131"/>
      <c r="L101" s="255"/>
    </row>
    <row r="102" spans="1:12" s="2" customFormat="1" ht="11.25">
      <c r="A102" s="128" t="s">
        <v>66</v>
      </c>
      <c r="B102" s="129"/>
      <c r="C102" s="129"/>
      <c r="D102" s="129">
        <v>4430</v>
      </c>
      <c r="E102" s="131">
        <v>15000</v>
      </c>
      <c r="F102" s="131">
        <v>15000</v>
      </c>
      <c r="G102" s="131"/>
      <c r="H102" s="131"/>
      <c r="I102" s="131"/>
      <c r="J102" s="131"/>
      <c r="K102" s="131"/>
      <c r="L102" s="255"/>
    </row>
    <row r="103" spans="1:12" s="2" customFormat="1" ht="19.5">
      <c r="A103" s="128" t="s">
        <v>67</v>
      </c>
      <c r="B103" s="129"/>
      <c r="C103" s="129"/>
      <c r="D103" s="129">
        <v>4440</v>
      </c>
      <c r="E103" s="131">
        <v>19400</v>
      </c>
      <c r="F103" s="131">
        <v>19400</v>
      </c>
      <c r="G103" s="131"/>
      <c r="H103" s="131"/>
      <c r="I103" s="131"/>
      <c r="J103" s="131"/>
      <c r="K103" s="131"/>
      <c r="L103" s="255"/>
    </row>
    <row r="104" spans="1:12" s="2" customFormat="1" ht="19.5">
      <c r="A104" s="128" t="s">
        <v>241</v>
      </c>
      <c r="B104" s="129"/>
      <c r="C104" s="129"/>
      <c r="D104" s="129">
        <v>4700</v>
      </c>
      <c r="E104" s="131">
        <v>15000</v>
      </c>
      <c r="F104" s="131">
        <v>15000</v>
      </c>
      <c r="G104" s="131"/>
      <c r="H104" s="131"/>
      <c r="I104" s="131"/>
      <c r="J104" s="131"/>
      <c r="K104" s="131"/>
      <c r="L104" s="255"/>
    </row>
    <row r="105" spans="1:12" s="2" customFormat="1" ht="19.5">
      <c r="A105" s="128" t="s">
        <v>242</v>
      </c>
      <c r="B105" s="129"/>
      <c r="C105" s="129"/>
      <c r="D105" s="129">
        <v>4740</v>
      </c>
      <c r="E105" s="131">
        <v>10000</v>
      </c>
      <c r="F105" s="131">
        <v>10000</v>
      </c>
      <c r="G105" s="131"/>
      <c r="H105" s="131"/>
      <c r="I105" s="131"/>
      <c r="J105" s="131"/>
      <c r="K105" s="131"/>
      <c r="L105" s="255"/>
    </row>
    <row r="106" spans="1:12" s="2" customFormat="1" ht="19.5">
      <c r="A106" s="128" t="s">
        <v>243</v>
      </c>
      <c r="B106" s="129"/>
      <c r="C106" s="129"/>
      <c r="D106" s="129">
        <v>4750</v>
      </c>
      <c r="E106" s="131">
        <v>17000</v>
      </c>
      <c r="F106" s="131">
        <v>17000</v>
      </c>
      <c r="G106" s="131"/>
      <c r="H106" s="131"/>
      <c r="I106" s="131"/>
      <c r="J106" s="131"/>
      <c r="K106" s="131"/>
      <c r="L106" s="255"/>
    </row>
    <row r="107" spans="1:12" s="2" customFormat="1" ht="11.25">
      <c r="A107" s="128" t="s">
        <v>43</v>
      </c>
      <c r="B107" s="129"/>
      <c r="C107" s="129"/>
      <c r="D107" s="129">
        <v>6050</v>
      </c>
      <c r="E107" s="131">
        <v>4000</v>
      </c>
      <c r="F107" s="131"/>
      <c r="G107" s="131"/>
      <c r="H107" s="131"/>
      <c r="I107" s="131"/>
      <c r="J107" s="131"/>
      <c r="K107" s="131"/>
      <c r="L107" s="255">
        <v>4000</v>
      </c>
    </row>
    <row r="108" spans="1:12" s="2" customFormat="1" ht="11.25">
      <c r="A108" s="128" t="s">
        <v>43</v>
      </c>
      <c r="B108" s="129"/>
      <c r="C108" s="129"/>
      <c r="D108" s="129">
        <v>6058</v>
      </c>
      <c r="E108" s="131">
        <v>110150</v>
      </c>
      <c r="F108" s="131"/>
      <c r="G108" s="131"/>
      <c r="H108" s="131"/>
      <c r="I108" s="131"/>
      <c r="J108" s="131"/>
      <c r="K108" s="131"/>
      <c r="L108" s="255">
        <v>110150</v>
      </c>
    </row>
    <row r="109" spans="1:12" s="2" customFormat="1" ht="11.25">
      <c r="A109" s="128" t="s">
        <v>43</v>
      </c>
      <c r="B109" s="174"/>
      <c r="C109" s="174"/>
      <c r="D109" s="174">
        <v>6059</v>
      </c>
      <c r="E109" s="175">
        <v>110150</v>
      </c>
      <c r="F109" s="175"/>
      <c r="G109" s="175"/>
      <c r="H109" s="175"/>
      <c r="I109" s="131"/>
      <c r="J109" s="131"/>
      <c r="K109" s="131"/>
      <c r="L109" s="255">
        <v>110150</v>
      </c>
    </row>
    <row r="110" spans="1:12" s="77" customFormat="1" ht="18">
      <c r="A110" s="124" t="s">
        <v>200</v>
      </c>
      <c r="B110" s="176"/>
      <c r="C110" s="176">
        <v>75075</v>
      </c>
      <c r="D110" s="176"/>
      <c r="E110" s="177">
        <f>E111</f>
        <v>30000</v>
      </c>
      <c r="F110" s="177">
        <f>F111</f>
        <v>30000</v>
      </c>
      <c r="G110" s="177"/>
      <c r="H110" s="177"/>
      <c r="I110" s="127"/>
      <c r="J110" s="127"/>
      <c r="K110" s="127"/>
      <c r="L110" s="253"/>
    </row>
    <row r="111" spans="1:12" s="2" customFormat="1" ht="11.25">
      <c r="A111" s="128" t="s">
        <v>46</v>
      </c>
      <c r="B111" s="174"/>
      <c r="C111" s="174"/>
      <c r="D111" s="174">
        <v>4300</v>
      </c>
      <c r="E111" s="175">
        <v>30000</v>
      </c>
      <c r="F111" s="175">
        <v>30000</v>
      </c>
      <c r="G111" s="175"/>
      <c r="H111" s="175"/>
      <c r="I111" s="131"/>
      <c r="J111" s="131"/>
      <c r="K111" s="131"/>
      <c r="L111" s="255"/>
    </row>
    <row r="112" spans="1:12" s="77" customFormat="1" ht="10.5">
      <c r="A112" s="124" t="s">
        <v>169</v>
      </c>
      <c r="B112" s="176"/>
      <c r="C112" s="176">
        <v>75095</v>
      </c>
      <c r="D112" s="176"/>
      <c r="E112" s="177">
        <f>E114+E113</f>
        <v>37000</v>
      </c>
      <c r="F112" s="177">
        <f>F114+F113</f>
        <v>37000</v>
      </c>
      <c r="G112" s="177"/>
      <c r="H112" s="177"/>
      <c r="I112" s="127"/>
      <c r="J112" s="127"/>
      <c r="K112" s="127"/>
      <c r="L112" s="253"/>
    </row>
    <row r="113" spans="1:12" s="77" customFormat="1" ht="29.25">
      <c r="A113" s="155" t="s">
        <v>143</v>
      </c>
      <c r="B113" s="305"/>
      <c r="C113" s="305"/>
      <c r="D113" s="305">
        <v>2900</v>
      </c>
      <c r="E113" s="300">
        <v>7000</v>
      </c>
      <c r="F113" s="300">
        <v>7000</v>
      </c>
      <c r="G113" s="300"/>
      <c r="H113" s="300"/>
      <c r="I113" s="255"/>
      <c r="J113" s="255"/>
      <c r="K113" s="255"/>
      <c r="L113" s="255"/>
    </row>
    <row r="114" spans="1:12" s="2" customFormat="1" ht="11.25">
      <c r="A114" s="128" t="s">
        <v>61</v>
      </c>
      <c r="B114" s="174"/>
      <c r="C114" s="174"/>
      <c r="D114" s="174">
        <v>3030</v>
      </c>
      <c r="E114" s="175">
        <v>30000</v>
      </c>
      <c r="F114" s="175">
        <v>30000</v>
      </c>
      <c r="G114" s="175"/>
      <c r="H114" s="175"/>
      <c r="I114" s="131"/>
      <c r="J114" s="131"/>
      <c r="K114" s="131"/>
      <c r="L114" s="255"/>
    </row>
    <row r="115" spans="1:12" s="12" customFormat="1" ht="28.5" customHeight="1">
      <c r="A115" s="120" t="s">
        <v>70</v>
      </c>
      <c r="B115" s="178">
        <v>751</v>
      </c>
      <c r="C115" s="178"/>
      <c r="D115" s="178"/>
      <c r="E115" s="179">
        <f>E116</f>
        <v>1000</v>
      </c>
      <c r="F115" s="179">
        <f>F116</f>
        <v>1000</v>
      </c>
      <c r="G115" s="179"/>
      <c r="H115" s="179"/>
      <c r="I115" s="123"/>
      <c r="J115" s="123"/>
      <c r="K115" s="123"/>
      <c r="L115" s="252"/>
    </row>
    <row r="116" spans="1:12" s="15" customFormat="1" ht="18">
      <c r="A116" s="124" t="s">
        <v>71</v>
      </c>
      <c r="B116" s="176"/>
      <c r="C116" s="176">
        <v>75101</v>
      </c>
      <c r="D116" s="176"/>
      <c r="E116" s="177">
        <f>E117</f>
        <v>1000</v>
      </c>
      <c r="F116" s="177">
        <f>F117</f>
        <v>1000</v>
      </c>
      <c r="G116" s="177"/>
      <c r="H116" s="177"/>
      <c r="I116" s="127"/>
      <c r="J116" s="127"/>
      <c r="K116" s="127"/>
      <c r="L116" s="253"/>
    </row>
    <row r="117" spans="1:12" s="2" customFormat="1" ht="11.25">
      <c r="A117" s="135" t="s">
        <v>208</v>
      </c>
      <c r="B117" s="180"/>
      <c r="C117" s="180"/>
      <c r="D117" s="180">
        <v>4300</v>
      </c>
      <c r="E117" s="181">
        <v>1000</v>
      </c>
      <c r="F117" s="181">
        <v>1000</v>
      </c>
      <c r="G117" s="181"/>
      <c r="H117" s="181"/>
      <c r="I117" s="137"/>
      <c r="J117" s="137"/>
      <c r="K117" s="137"/>
      <c r="L117" s="256"/>
    </row>
    <row r="118" spans="1:12" s="12" customFormat="1" ht="22.5" customHeight="1">
      <c r="A118" s="120" t="s">
        <v>72</v>
      </c>
      <c r="B118" s="178">
        <v>754</v>
      </c>
      <c r="C118" s="178"/>
      <c r="D118" s="178"/>
      <c r="E118" s="179">
        <f>E119+E121+E130</f>
        <v>121000</v>
      </c>
      <c r="F118" s="179">
        <f>F121+F130+F119</f>
        <v>121000</v>
      </c>
      <c r="G118" s="179">
        <v>5300</v>
      </c>
      <c r="H118" s="179">
        <v>1200</v>
      </c>
      <c r="I118" s="123"/>
      <c r="J118" s="123"/>
      <c r="K118" s="123"/>
      <c r="L118" s="252"/>
    </row>
    <row r="119" spans="1:12" s="12" customFormat="1" ht="11.25">
      <c r="A119" s="150" t="s">
        <v>158</v>
      </c>
      <c r="B119" s="182"/>
      <c r="C119" s="183">
        <v>75404</v>
      </c>
      <c r="D119" s="182"/>
      <c r="E119" s="184">
        <f>E120</f>
        <v>20000</v>
      </c>
      <c r="F119" s="184">
        <f>F120</f>
        <v>20000</v>
      </c>
      <c r="G119" s="185"/>
      <c r="H119" s="185"/>
      <c r="I119" s="154"/>
      <c r="J119" s="154"/>
      <c r="K119" s="154"/>
      <c r="L119" s="260"/>
    </row>
    <row r="120" spans="1:12" s="12" customFormat="1" ht="11.25">
      <c r="A120" s="155" t="s">
        <v>221</v>
      </c>
      <c r="B120" s="182"/>
      <c r="C120" s="183"/>
      <c r="D120" s="186">
        <v>3000</v>
      </c>
      <c r="E120" s="187">
        <v>20000</v>
      </c>
      <c r="F120" s="187">
        <v>20000</v>
      </c>
      <c r="G120" s="185"/>
      <c r="H120" s="185"/>
      <c r="I120" s="154"/>
      <c r="J120" s="154"/>
      <c r="K120" s="154"/>
      <c r="L120" s="258"/>
    </row>
    <row r="121" spans="1:26" s="15" customFormat="1" ht="10.5">
      <c r="A121" s="124" t="s">
        <v>73</v>
      </c>
      <c r="B121" s="176"/>
      <c r="C121" s="176">
        <v>75412</v>
      </c>
      <c r="D121" s="176"/>
      <c r="E121" s="177">
        <f>E125+E126+E127+E124+E122+E123+E129+E128</f>
        <v>100000</v>
      </c>
      <c r="F121" s="177">
        <f>F125+F126+F127+F124+F122+F123+F129+F128</f>
        <v>100000</v>
      </c>
      <c r="G121" s="177">
        <v>5300</v>
      </c>
      <c r="H121" s="177">
        <v>1200</v>
      </c>
      <c r="I121" s="127"/>
      <c r="J121" s="127"/>
      <c r="K121" s="127"/>
      <c r="L121" s="253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3"/>
    </row>
    <row r="122" spans="1:26" s="15" customFormat="1" ht="11.25">
      <c r="A122" s="128" t="s">
        <v>58</v>
      </c>
      <c r="B122" s="174"/>
      <c r="C122" s="174"/>
      <c r="D122" s="174">
        <v>4110</v>
      </c>
      <c r="E122" s="175">
        <v>1000</v>
      </c>
      <c r="F122" s="175">
        <v>1000</v>
      </c>
      <c r="G122" s="175"/>
      <c r="H122" s="175">
        <v>1000</v>
      </c>
      <c r="I122" s="131"/>
      <c r="J122" s="131"/>
      <c r="K122" s="131"/>
      <c r="L122" s="255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s="15" customFormat="1" ht="11.25">
      <c r="A123" s="128" t="s">
        <v>59</v>
      </c>
      <c r="B123" s="174"/>
      <c r="C123" s="174"/>
      <c r="D123" s="174">
        <v>4120</v>
      </c>
      <c r="E123" s="175">
        <v>200</v>
      </c>
      <c r="F123" s="175">
        <v>200</v>
      </c>
      <c r="G123" s="175"/>
      <c r="H123" s="175">
        <v>200</v>
      </c>
      <c r="I123" s="131"/>
      <c r="J123" s="131"/>
      <c r="K123" s="131"/>
      <c r="L123" s="255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s="15" customFormat="1" ht="11.25">
      <c r="A124" s="128" t="s">
        <v>168</v>
      </c>
      <c r="B124" s="188"/>
      <c r="C124" s="188"/>
      <c r="D124" s="174">
        <v>4170</v>
      </c>
      <c r="E124" s="175">
        <v>5300</v>
      </c>
      <c r="F124" s="175">
        <v>5300</v>
      </c>
      <c r="G124" s="300">
        <v>5300</v>
      </c>
      <c r="H124" s="189"/>
      <c r="I124" s="134"/>
      <c r="J124" s="134"/>
      <c r="K124" s="134"/>
      <c r="L124" s="259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12" s="2" customFormat="1" ht="11.25">
      <c r="A125" s="128" t="s">
        <v>49</v>
      </c>
      <c r="B125" s="174"/>
      <c r="C125" s="174"/>
      <c r="D125" s="174">
        <v>4210</v>
      </c>
      <c r="E125" s="175">
        <v>30000</v>
      </c>
      <c r="F125" s="175">
        <v>30000</v>
      </c>
      <c r="G125" s="175"/>
      <c r="H125" s="175"/>
      <c r="I125" s="131"/>
      <c r="J125" s="131"/>
      <c r="K125" s="131"/>
      <c r="L125" s="255"/>
    </row>
    <row r="126" spans="1:12" s="2" customFormat="1" ht="11.25">
      <c r="A126" s="128" t="s">
        <v>53</v>
      </c>
      <c r="B126" s="174"/>
      <c r="C126" s="174"/>
      <c r="D126" s="174">
        <v>4260</v>
      </c>
      <c r="E126" s="175">
        <v>28000</v>
      </c>
      <c r="F126" s="175">
        <v>28000</v>
      </c>
      <c r="G126" s="175"/>
      <c r="H126" s="175"/>
      <c r="I126" s="131"/>
      <c r="J126" s="131"/>
      <c r="K126" s="131"/>
      <c r="L126" s="255"/>
    </row>
    <row r="127" spans="1:12" s="2" customFormat="1" ht="11.25">
      <c r="A127" s="128" t="s">
        <v>46</v>
      </c>
      <c r="B127" s="174"/>
      <c r="C127" s="174"/>
      <c r="D127" s="174">
        <v>4300</v>
      </c>
      <c r="E127" s="175">
        <v>28000</v>
      </c>
      <c r="F127" s="175">
        <v>28000</v>
      </c>
      <c r="G127" s="175"/>
      <c r="H127" s="175"/>
      <c r="I127" s="131"/>
      <c r="J127" s="131"/>
      <c r="K127" s="131"/>
      <c r="L127" s="255"/>
    </row>
    <row r="128" spans="1:12" s="2" customFormat="1" ht="19.5">
      <c r="A128" s="128" t="s">
        <v>239</v>
      </c>
      <c r="B128" s="174"/>
      <c r="C128" s="174"/>
      <c r="D128" s="174">
        <v>4370</v>
      </c>
      <c r="E128" s="175">
        <v>2000</v>
      </c>
      <c r="F128" s="175">
        <v>2000</v>
      </c>
      <c r="G128" s="175"/>
      <c r="H128" s="175"/>
      <c r="I128" s="131"/>
      <c r="J128" s="131"/>
      <c r="K128" s="131"/>
      <c r="L128" s="255"/>
    </row>
    <row r="129" spans="1:12" s="2" customFormat="1" ht="11.25">
      <c r="A129" s="128" t="s">
        <v>66</v>
      </c>
      <c r="B129" s="174"/>
      <c r="C129" s="174"/>
      <c r="D129" s="174">
        <v>4430</v>
      </c>
      <c r="E129" s="175">
        <v>5500</v>
      </c>
      <c r="F129" s="175">
        <v>5500</v>
      </c>
      <c r="G129" s="175"/>
      <c r="H129" s="175"/>
      <c r="I129" s="131"/>
      <c r="J129" s="131"/>
      <c r="K129" s="131"/>
      <c r="L129" s="255"/>
    </row>
    <row r="130" spans="1:12" s="15" customFormat="1" ht="10.5">
      <c r="A130" s="124" t="s">
        <v>74</v>
      </c>
      <c r="B130" s="176"/>
      <c r="C130" s="176">
        <v>75414</v>
      </c>
      <c r="D130" s="176"/>
      <c r="E130" s="177">
        <f>E131</f>
        <v>1000</v>
      </c>
      <c r="F130" s="177">
        <f>F131</f>
        <v>1000</v>
      </c>
      <c r="G130" s="177"/>
      <c r="H130" s="177"/>
      <c r="I130" s="127"/>
      <c r="J130" s="127"/>
      <c r="K130" s="127"/>
      <c r="L130" s="253"/>
    </row>
    <row r="131" spans="1:12" s="2" customFormat="1" ht="11.25">
      <c r="A131" s="135" t="s">
        <v>222</v>
      </c>
      <c r="B131" s="180"/>
      <c r="C131" s="180"/>
      <c r="D131" s="180">
        <v>4300</v>
      </c>
      <c r="E131" s="181">
        <v>1000</v>
      </c>
      <c r="F131" s="181">
        <v>1000</v>
      </c>
      <c r="G131" s="181"/>
      <c r="H131" s="181"/>
      <c r="I131" s="137"/>
      <c r="J131" s="137"/>
      <c r="K131" s="137"/>
      <c r="L131" s="256"/>
    </row>
    <row r="132" spans="1:12" s="2" customFormat="1" ht="30.75" customHeight="1">
      <c r="A132" s="147" t="s">
        <v>156</v>
      </c>
      <c r="B132" s="190">
        <v>756</v>
      </c>
      <c r="C132" s="190"/>
      <c r="D132" s="190"/>
      <c r="E132" s="191">
        <f>E133</f>
        <v>100000</v>
      </c>
      <c r="F132" s="191">
        <f>F133</f>
        <v>100000</v>
      </c>
      <c r="G132" s="192"/>
      <c r="H132" s="192"/>
      <c r="I132" s="193"/>
      <c r="J132" s="193"/>
      <c r="K132" s="193"/>
      <c r="L132" s="263"/>
    </row>
    <row r="133" spans="1:12" s="15" customFormat="1" ht="18">
      <c r="A133" s="124" t="s">
        <v>68</v>
      </c>
      <c r="B133" s="176"/>
      <c r="C133" s="176">
        <v>75647</v>
      </c>
      <c r="D133" s="176"/>
      <c r="E133" s="177">
        <f>E134+E135+E136+E137+E138</f>
        <v>100000</v>
      </c>
      <c r="F133" s="177">
        <f>F134+F135+F136+F137+F138</f>
        <v>100000</v>
      </c>
      <c r="G133" s="177"/>
      <c r="H133" s="177"/>
      <c r="I133" s="127"/>
      <c r="J133" s="127"/>
      <c r="K133" s="127"/>
      <c r="L133" s="253"/>
    </row>
    <row r="134" spans="1:12" s="2" customFormat="1" ht="11.25">
      <c r="A134" s="128" t="s">
        <v>69</v>
      </c>
      <c r="B134" s="174"/>
      <c r="C134" s="174"/>
      <c r="D134" s="174">
        <v>4100</v>
      </c>
      <c r="E134" s="175">
        <v>50500</v>
      </c>
      <c r="F134" s="175">
        <v>50500</v>
      </c>
      <c r="G134" s="175"/>
      <c r="H134" s="175"/>
      <c r="I134" s="131"/>
      <c r="J134" s="131"/>
      <c r="K134" s="131"/>
      <c r="L134" s="255"/>
    </row>
    <row r="135" spans="1:12" s="2" customFormat="1" ht="11.25">
      <c r="A135" s="128" t="s">
        <v>46</v>
      </c>
      <c r="B135" s="174"/>
      <c r="C135" s="174"/>
      <c r="D135" s="174">
        <v>4300</v>
      </c>
      <c r="E135" s="175">
        <v>40000</v>
      </c>
      <c r="F135" s="175">
        <v>40000</v>
      </c>
      <c r="G135" s="175"/>
      <c r="H135" s="175"/>
      <c r="I135" s="131"/>
      <c r="J135" s="131"/>
      <c r="K135" s="131"/>
      <c r="L135" s="255"/>
    </row>
    <row r="136" spans="1:12" s="2" customFormat="1" ht="11.25">
      <c r="A136" s="128" t="s">
        <v>66</v>
      </c>
      <c r="B136" s="174"/>
      <c r="C136" s="174"/>
      <c r="D136" s="174">
        <v>4430</v>
      </c>
      <c r="E136" s="175">
        <v>5500</v>
      </c>
      <c r="F136" s="175">
        <v>5500</v>
      </c>
      <c r="G136" s="175"/>
      <c r="H136" s="175"/>
      <c r="I136" s="131"/>
      <c r="J136" s="131"/>
      <c r="K136" s="131"/>
      <c r="L136" s="255"/>
    </row>
    <row r="137" spans="1:12" s="2" customFormat="1" ht="19.5">
      <c r="A137" s="128" t="s">
        <v>241</v>
      </c>
      <c r="B137" s="174"/>
      <c r="C137" s="174"/>
      <c r="D137" s="174">
        <v>4700</v>
      </c>
      <c r="E137" s="175">
        <v>2000</v>
      </c>
      <c r="F137" s="175">
        <v>2000</v>
      </c>
      <c r="G137" s="175"/>
      <c r="H137" s="175"/>
      <c r="I137" s="131"/>
      <c r="J137" s="131"/>
      <c r="K137" s="131"/>
      <c r="L137" s="255"/>
    </row>
    <row r="138" spans="1:12" s="2" customFormat="1" ht="19.5">
      <c r="A138" s="128" t="s">
        <v>242</v>
      </c>
      <c r="B138" s="174"/>
      <c r="C138" s="174"/>
      <c r="D138" s="174">
        <v>4740</v>
      </c>
      <c r="E138" s="175">
        <v>2000</v>
      </c>
      <c r="F138" s="175">
        <v>2000</v>
      </c>
      <c r="G138" s="175"/>
      <c r="H138" s="175"/>
      <c r="I138" s="131"/>
      <c r="J138" s="131"/>
      <c r="K138" s="131"/>
      <c r="L138" s="255"/>
    </row>
    <row r="139" spans="1:12" s="12" customFormat="1" ht="22.5" customHeight="1">
      <c r="A139" s="120" t="s">
        <v>75</v>
      </c>
      <c r="B139" s="178">
        <v>757</v>
      </c>
      <c r="C139" s="178"/>
      <c r="D139" s="178"/>
      <c r="E139" s="179">
        <f>E140+E142</f>
        <v>620000</v>
      </c>
      <c r="F139" s="179">
        <f>F140+F142</f>
        <v>620000</v>
      </c>
      <c r="G139" s="179"/>
      <c r="H139" s="179"/>
      <c r="I139" s="123"/>
      <c r="J139" s="123">
        <v>178000</v>
      </c>
      <c r="K139" s="123">
        <v>442000</v>
      </c>
      <c r="L139" s="252"/>
    </row>
    <row r="140" spans="1:12" s="15" customFormat="1" ht="28.5" customHeight="1">
      <c r="A140" s="124" t="s">
        <v>76</v>
      </c>
      <c r="B140" s="176"/>
      <c r="C140" s="176">
        <v>75702</v>
      </c>
      <c r="D140" s="176"/>
      <c r="E140" s="177">
        <f>E141</f>
        <v>178000</v>
      </c>
      <c r="F140" s="177">
        <f>F141</f>
        <v>178000</v>
      </c>
      <c r="G140" s="177"/>
      <c r="H140" s="177"/>
      <c r="I140" s="127"/>
      <c r="J140" s="127">
        <v>178000</v>
      </c>
      <c r="K140" s="127"/>
      <c r="L140" s="253"/>
    </row>
    <row r="141" spans="1:12" s="2" customFormat="1" ht="30" customHeight="1">
      <c r="A141" s="135" t="s">
        <v>154</v>
      </c>
      <c r="B141" s="180"/>
      <c r="C141" s="180"/>
      <c r="D141" s="180">
        <v>8070</v>
      </c>
      <c r="E141" s="181">
        <v>178000</v>
      </c>
      <c r="F141" s="181">
        <v>178000</v>
      </c>
      <c r="G141" s="181"/>
      <c r="H141" s="181"/>
      <c r="I141" s="137"/>
      <c r="J141" s="137">
        <v>178000</v>
      </c>
      <c r="K141" s="137"/>
      <c r="L141" s="256"/>
    </row>
    <row r="142" spans="1:12" s="2" customFormat="1" ht="32.25" customHeight="1">
      <c r="A142" s="124" t="s">
        <v>163</v>
      </c>
      <c r="B142" s="194"/>
      <c r="C142" s="176">
        <v>75704</v>
      </c>
      <c r="D142" s="194"/>
      <c r="E142" s="177">
        <f>E143</f>
        <v>442000</v>
      </c>
      <c r="F142" s="177">
        <f>F143</f>
        <v>442000</v>
      </c>
      <c r="G142" s="195"/>
      <c r="H142" s="195"/>
      <c r="I142" s="169"/>
      <c r="J142" s="169"/>
      <c r="K142" s="127">
        <v>442000</v>
      </c>
      <c r="L142" s="264"/>
    </row>
    <row r="143" spans="1:12" s="2" customFormat="1" ht="11.25" customHeight="1">
      <c r="A143" s="128" t="s">
        <v>170</v>
      </c>
      <c r="B143" s="174"/>
      <c r="C143" s="188"/>
      <c r="D143" s="174">
        <v>8020</v>
      </c>
      <c r="E143" s="175">
        <v>442000</v>
      </c>
      <c r="F143" s="175">
        <v>442000</v>
      </c>
      <c r="G143" s="175"/>
      <c r="H143" s="175"/>
      <c r="I143" s="131"/>
      <c r="J143" s="131"/>
      <c r="K143" s="131">
        <v>442000</v>
      </c>
      <c r="L143" s="255"/>
    </row>
    <row r="144" spans="1:12" s="12" customFormat="1" ht="22.5" customHeight="1">
      <c r="A144" s="120" t="s">
        <v>77</v>
      </c>
      <c r="B144" s="178">
        <v>758</v>
      </c>
      <c r="C144" s="178"/>
      <c r="D144" s="178"/>
      <c r="E144" s="179">
        <f>E145</f>
        <v>70000</v>
      </c>
      <c r="F144" s="179">
        <f>+F145</f>
        <v>70000</v>
      </c>
      <c r="G144" s="179"/>
      <c r="H144" s="179"/>
      <c r="I144" s="123"/>
      <c r="J144" s="123"/>
      <c r="K144" s="123"/>
      <c r="L144" s="252"/>
    </row>
    <row r="145" spans="1:12" s="15" customFormat="1" ht="10.5">
      <c r="A145" s="124" t="s">
        <v>78</v>
      </c>
      <c r="B145" s="176"/>
      <c r="C145" s="176">
        <v>75818</v>
      </c>
      <c r="D145" s="176"/>
      <c r="E145" s="177">
        <f>E146</f>
        <v>70000</v>
      </c>
      <c r="F145" s="177">
        <f>F146</f>
        <v>70000</v>
      </c>
      <c r="G145" s="177"/>
      <c r="H145" s="177"/>
      <c r="I145" s="127"/>
      <c r="J145" s="127"/>
      <c r="K145" s="127"/>
      <c r="L145" s="253"/>
    </row>
    <row r="146" spans="1:12" s="2" customFormat="1" ht="11.25">
      <c r="A146" s="135" t="s">
        <v>79</v>
      </c>
      <c r="B146" s="180"/>
      <c r="C146" s="180"/>
      <c r="D146" s="180">
        <v>4810</v>
      </c>
      <c r="E146" s="181">
        <v>70000</v>
      </c>
      <c r="F146" s="181">
        <v>70000</v>
      </c>
      <c r="G146" s="181"/>
      <c r="H146" s="181"/>
      <c r="I146" s="137"/>
      <c r="J146" s="137"/>
      <c r="K146" s="137"/>
      <c r="L146" s="256"/>
    </row>
    <row r="147" spans="1:12" s="12" customFormat="1" ht="22.5" customHeight="1">
      <c r="A147" s="120" t="s">
        <v>80</v>
      </c>
      <c r="B147" s="178">
        <v>801</v>
      </c>
      <c r="C147" s="178"/>
      <c r="D147" s="178"/>
      <c r="E147" s="179">
        <f>E228+E199+E179+E176+E148+E169+E231+E210</f>
        <v>4341500</v>
      </c>
      <c r="F147" s="179">
        <f>F228+F199+F179+F176+F148+F169+F231+F210</f>
        <v>4341500</v>
      </c>
      <c r="G147" s="179">
        <v>2556000</v>
      </c>
      <c r="H147" s="179">
        <v>525900</v>
      </c>
      <c r="I147" s="123">
        <v>200000</v>
      </c>
      <c r="J147" s="123"/>
      <c r="K147" s="123"/>
      <c r="L147" s="252"/>
    </row>
    <row r="148" spans="1:12" s="15" customFormat="1" ht="10.5">
      <c r="A148" s="124" t="s">
        <v>81</v>
      </c>
      <c r="B148" s="176"/>
      <c r="C148" s="176">
        <v>80101</v>
      </c>
      <c r="D148" s="176"/>
      <c r="E148" s="177">
        <f>E149+E150+E151+E152+E153+E155+E156+E157+E160+E163+E164+E165+E154+E159+E161+E162+E166+E167+E168+E158</f>
        <v>2397500</v>
      </c>
      <c r="F148" s="177">
        <f>F149+F150+F151+F152+F153+F155+F156+F157+F160+F163+F164+F165+F154+F161+F159+F162+F166+F167+F168+F158</f>
        <v>2397500</v>
      </c>
      <c r="G148" s="177">
        <v>1528000</v>
      </c>
      <c r="H148" s="177">
        <v>316000</v>
      </c>
      <c r="I148" s="127"/>
      <c r="J148" s="127"/>
      <c r="K148" s="127"/>
      <c r="L148" s="253"/>
    </row>
    <row r="149" spans="1:12" s="2" customFormat="1" ht="11.25">
      <c r="A149" s="128" t="s">
        <v>177</v>
      </c>
      <c r="B149" s="174"/>
      <c r="C149" s="174"/>
      <c r="D149" s="174">
        <v>3020</v>
      </c>
      <c r="E149" s="175">
        <v>125000</v>
      </c>
      <c r="F149" s="175">
        <v>125000</v>
      </c>
      <c r="G149" s="175"/>
      <c r="H149" s="175"/>
      <c r="I149" s="131"/>
      <c r="J149" s="131"/>
      <c r="K149" s="131"/>
      <c r="L149" s="255"/>
    </row>
    <row r="150" spans="1:12" s="2" customFormat="1" ht="11.25" customHeight="1">
      <c r="A150" s="128" t="s">
        <v>136</v>
      </c>
      <c r="B150" s="174"/>
      <c r="C150" s="174"/>
      <c r="D150" s="174">
        <v>4010</v>
      </c>
      <c r="E150" s="175">
        <v>1400000</v>
      </c>
      <c r="F150" s="175">
        <v>1400000</v>
      </c>
      <c r="G150" s="175">
        <v>1400000</v>
      </c>
      <c r="H150" s="175"/>
      <c r="I150" s="131"/>
      <c r="J150" s="131"/>
      <c r="K150" s="131"/>
      <c r="L150" s="255"/>
    </row>
    <row r="151" spans="1:12" s="2" customFormat="1" ht="11.25" customHeight="1">
      <c r="A151" s="128" t="s">
        <v>137</v>
      </c>
      <c r="B151" s="174"/>
      <c r="C151" s="174"/>
      <c r="D151" s="174">
        <v>4040</v>
      </c>
      <c r="E151" s="175">
        <v>112000</v>
      </c>
      <c r="F151" s="175">
        <v>112000</v>
      </c>
      <c r="G151" s="175">
        <v>112000</v>
      </c>
      <c r="H151" s="175"/>
      <c r="I151" s="131"/>
      <c r="J151" s="131"/>
      <c r="K151" s="131"/>
      <c r="L151" s="255"/>
    </row>
    <row r="152" spans="1:12" s="2" customFormat="1" ht="10.5" customHeight="1">
      <c r="A152" s="128" t="s">
        <v>138</v>
      </c>
      <c r="B152" s="174"/>
      <c r="C152" s="174"/>
      <c r="D152" s="174">
        <v>4110</v>
      </c>
      <c r="E152" s="175">
        <v>278000</v>
      </c>
      <c r="F152" s="175">
        <v>278000</v>
      </c>
      <c r="G152" s="175"/>
      <c r="H152" s="175">
        <v>278000</v>
      </c>
      <c r="I152" s="131"/>
      <c r="J152" s="131"/>
      <c r="K152" s="131"/>
      <c r="L152" s="255"/>
    </row>
    <row r="153" spans="1:12" s="2" customFormat="1" ht="11.25">
      <c r="A153" s="128" t="s">
        <v>139</v>
      </c>
      <c r="B153" s="174"/>
      <c r="C153" s="174"/>
      <c r="D153" s="174">
        <v>4120</v>
      </c>
      <c r="E153" s="175">
        <v>38000</v>
      </c>
      <c r="F153" s="175">
        <v>38000</v>
      </c>
      <c r="G153" s="175"/>
      <c r="H153" s="175">
        <v>38000</v>
      </c>
      <c r="I153" s="131"/>
      <c r="J153" s="131"/>
      <c r="K153" s="131"/>
      <c r="L153" s="255"/>
    </row>
    <row r="154" spans="1:12" s="2" customFormat="1" ht="11.25">
      <c r="A154" s="128" t="s">
        <v>168</v>
      </c>
      <c r="B154" s="174"/>
      <c r="C154" s="174"/>
      <c r="D154" s="174">
        <v>4170</v>
      </c>
      <c r="E154" s="175">
        <v>16000</v>
      </c>
      <c r="F154" s="175">
        <v>16000</v>
      </c>
      <c r="G154" s="175">
        <v>16000</v>
      </c>
      <c r="H154" s="175"/>
      <c r="I154" s="131"/>
      <c r="J154" s="131"/>
      <c r="K154" s="131"/>
      <c r="L154" s="255"/>
    </row>
    <row r="155" spans="1:12" s="2" customFormat="1" ht="11.25">
      <c r="A155" s="128" t="s">
        <v>149</v>
      </c>
      <c r="B155" s="174"/>
      <c r="C155" s="174"/>
      <c r="D155" s="174">
        <v>4210</v>
      </c>
      <c r="E155" s="175">
        <v>63000</v>
      </c>
      <c r="F155" s="175">
        <v>63000</v>
      </c>
      <c r="G155" s="175"/>
      <c r="H155" s="175"/>
      <c r="I155" s="131"/>
      <c r="J155" s="131"/>
      <c r="K155" s="131"/>
      <c r="L155" s="255"/>
    </row>
    <row r="156" spans="1:12" s="2" customFormat="1" ht="21" customHeight="1">
      <c r="A156" s="128" t="s">
        <v>148</v>
      </c>
      <c r="B156" s="174"/>
      <c r="C156" s="174"/>
      <c r="D156" s="174">
        <v>4240</v>
      </c>
      <c r="E156" s="175">
        <v>15000</v>
      </c>
      <c r="F156" s="175">
        <v>15000</v>
      </c>
      <c r="G156" s="175"/>
      <c r="H156" s="175"/>
      <c r="I156" s="131"/>
      <c r="J156" s="131"/>
      <c r="K156" s="131"/>
      <c r="L156" s="255"/>
    </row>
    <row r="157" spans="1:12" s="2" customFormat="1" ht="11.25">
      <c r="A157" s="128" t="s">
        <v>147</v>
      </c>
      <c r="B157" s="174"/>
      <c r="C157" s="174"/>
      <c r="D157" s="174">
        <v>4260</v>
      </c>
      <c r="E157" s="175">
        <v>93000</v>
      </c>
      <c r="F157" s="175">
        <v>93000</v>
      </c>
      <c r="G157" s="175"/>
      <c r="H157" s="175"/>
      <c r="I157" s="131"/>
      <c r="J157" s="131"/>
      <c r="K157" s="131"/>
      <c r="L157" s="255"/>
    </row>
    <row r="158" spans="1:12" s="2" customFormat="1" ht="11.25">
      <c r="A158" s="128" t="s">
        <v>50</v>
      </c>
      <c r="B158" s="174"/>
      <c r="C158" s="174"/>
      <c r="D158" s="174">
        <v>4270</v>
      </c>
      <c r="E158" s="175">
        <v>20000</v>
      </c>
      <c r="F158" s="175">
        <v>20000</v>
      </c>
      <c r="G158" s="175"/>
      <c r="H158" s="175"/>
      <c r="I158" s="131"/>
      <c r="J158" s="131"/>
      <c r="K158" s="131"/>
      <c r="L158" s="255"/>
    </row>
    <row r="159" spans="1:12" s="2" customFormat="1" ht="11.25">
      <c r="A159" s="128" t="s">
        <v>172</v>
      </c>
      <c r="B159" s="174"/>
      <c r="C159" s="174"/>
      <c r="D159" s="174">
        <v>4280</v>
      </c>
      <c r="E159" s="175">
        <v>6000</v>
      </c>
      <c r="F159" s="175">
        <v>6000</v>
      </c>
      <c r="G159" s="175"/>
      <c r="H159" s="175"/>
      <c r="I159" s="131"/>
      <c r="J159" s="131"/>
      <c r="K159" s="131"/>
      <c r="L159" s="255"/>
    </row>
    <row r="160" spans="1:12" s="2" customFormat="1" ht="11.25">
      <c r="A160" s="128" t="s">
        <v>46</v>
      </c>
      <c r="B160" s="174"/>
      <c r="C160" s="174"/>
      <c r="D160" s="174">
        <v>4300</v>
      </c>
      <c r="E160" s="175">
        <v>67000</v>
      </c>
      <c r="F160" s="175">
        <v>67000</v>
      </c>
      <c r="G160" s="175"/>
      <c r="H160" s="175"/>
      <c r="I160" s="131"/>
      <c r="J160" s="131"/>
      <c r="K160" s="131"/>
      <c r="L160" s="255"/>
    </row>
    <row r="161" spans="1:12" s="2" customFormat="1" ht="11.25">
      <c r="A161" s="128" t="s">
        <v>195</v>
      </c>
      <c r="B161" s="174"/>
      <c r="C161" s="174"/>
      <c r="D161" s="174">
        <v>4350</v>
      </c>
      <c r="E161" s="175">
        <v>3000</v>
      </c>
      <c r="F161" s="175">
        <v>3000</v>
      </c>
      <c r="G161" s="175"/>
      <c r="H161" s="175"/>
      <c r="I161" s="131"/>
      <c r="J161" s="131"/>
      <c r="K161" s="131"/>
      <c r="L161" s="255"/>
    </row>
    <row r="162" spans="1:12" s="2" customFormat="1" ht="19.5">
      <c r="A162" s="128" t="s">
        <v>239</v>
      </c>
      <c r="B162" s="174"/>
      <c r="C162" s="174"/>
      <c r="D162" s="174">
        <v>4370</v>
      </c>
      <c r="E162" s="175">
        <v>15000</v>
      </c>
      <c r="F162" s="175">
        <v>15000</v>
      </c>
      <c r="G162" s="175"/>
      <c r="H162" s="175"/>
      <c r="I162" s="131"/>
      <c r="J162" s="131"/>
      <c r="K162" s="131"/>
      <c r="L162" s="255"/>
    </row>
    <row r="163" spans="1:12" s="2" customFormat="1" ht="11.25">
      <c r="A163" s="128" t="s">
        <v>146</v>
      </c>
      <c r="B163" s="174"/>
      <c r="C163" s="174"/>
      <c r="D163" s="174">
        <v>4410</v>
      </c>
      <c r="E163" s="175">
        <v>9500</v>
      </c>
      <c r="F163" s="175">
        <v>9500</v>
      </c>
      <c r="G163" s="175"/>
      <c r="H163" s="175"/>
      <c r="I163" s="131"/>
      <c r="J163" s="131"/>
      <c r="K163" s="131"/>
      <c r="L163" s="255"/>
    </row>
    <row r="164" spans="1:12" s="2" customFormat="1" ht="11.25">
      <c r="A164" s="128" t="s">
        <v>145</v>
      </c>
      <c r="B164" s="174"/>
      <c r="C164" s="174"/>
      <c r="D164" s="174">
        <v>4430</v>
      </c>
      <c r="E164" s="175">
        <v>3000</v>
      </c>
      <c r="F164" s="175">
        <v>3000</v>
      </c>
      <c r="G164" s="175"/>
      <c r="H164" s="175"/>
      <c r="I164" s="131"/>
      <c r="J164" s="131"/>
      <c r="K164" s="131"/>
      <c r="L164" s="255"/>
    </row>
    <row r="165" spans="1:12" s="2" customFormat="1" ht="19.5">
      <c r="A165" s="128" t="s">
        <v>140</v>
      </c>
      <c r="B165" s="174"/>
      <c r="C165" s="174"/>
      <c r="D165" s="174">
        <v>4440</v>
      </c>
      <c r="E165" s="175">
        <v>113000</v>
      </c>
      <c r="F165" s="175">
        <v>113000</v>
      </c>
      <c r="G165" s="175"/>
      <c r="H165" s="175"/>
      <c r="I165" s="131"/>
      <c r="J165" s="131"/>
      <c r="K165" s="131"/>
      <c r="L165" s="255"/>
    </row>
    <row r="166" spans="1:12" s="2" customFormat="1" ht="19.5">
      <c r="A166" s="128" t="s">
        <v>241</v>
      </c>
      <c r="B166" s="174"/>
      <c r="C166" s="174"/>
      <c r="D166" s="174">
        <v>4700</v>
      </c>
      <c r="E166" s="175">
        <v>3000</v>
      </c>
      <c r="F166" s="175">
        <v>3000</v>
      </c>
      <c r="G166" s="175"/>
      <c r="H166" s="175"/>
      <c r="I166" s="131"/>
      <c r="J166" s="131"/>
      <c r="K166" s="131"/>
      <c r="L166" s="255"/>
    </row>
    <row r="167" spans="1:12" s="2" customFormat="1" ht="19.5">
      <c r="A167" s="128" t="s">
        <v>242</v>
      </c>
      <c r="B167" s="174"/>
      <c r="C167" s="174"/>
      <c r="D167" s="174">
        <v>4740</v>
      </c>
      <c r="E167" s="175">
        <v>9000</v>
      </c>
      <c r="F167" s="175">
        <v>9000</v>
      </c>
      <c r="G167" s="175"/>
      <c r="H167" s="175"/>
      <c r="I167" s="131"/>
      <c r="J167" s="131"/>
      <c r="K167" s="131"/>
      <c r="L167" s="255"/>
    </row>
    <row r="168" spans="1:12" s="2" customFormat="1" ht="19.5">
      <c r="A168" s="128" t="s">
        <v>243</v>
      </c>
      <c r="B168" s="174"/>
      <c r="C168" s="174"/>
      <c r="D168" s="174">
        <v>4750</v>
      </c>
      <c r="E168" s="175">
        <v>9000</v>
      </c>
      <c r="F168" s="175">
        <v>9000</v>
      </c>
      <c r="G168" s="175"/>
      <c r="H168" s="175"/>
      <c r="I168" s="131"/>
      <c r="J168" s="131"/>
      <c r="K168" s="131"/>
      <c r="L168" s="255"/>
    </row>
    <row r="169" spans="1:12" s="2" customFormat="1" ht="21" customHeight="1">
      <c r="A169" s="124" t="s">
        <v>196</v>
      </c>
      <c r="B169" s="176"/>
      <c r="C169" s="176">
        <v>80103</v>
      </c>
      <c r="D169" s="176"/>
      <c r="E169" s="177">
        <f>SUM(E170:E175)</f>
        <v>176000</v>
      </c>
      <c r="F169" s="177">
        <f>SUM(F170:F175)</f>
        <v>176000</v>
      </c>
      <c r="G169" s="177">
        <v>125000</v>
      </c>
      <c r="H169" s="177">
        <v>28400</v>
      </c>
      <c r="I169" s="127"/>
      <c r="J169" s="127"/>
      <c r="K169" s="127"/>
      <c r="L169" s="253"/>
    </row>
    <row r="170" spans="1:12" s="2" customFormat="1" ht="11.25">
      <c r="A170" s="128" t="s">
        <v>177</v>
      </c>
      <c r="B170" s="174"/>
      <c r="C170" s="174"/>
      <c r="D170" s="174">
        <v>3020</v>
      </c>
      <c r="E170" s="175">
        <v>14000</v>
      </c>
      <c r="F170" s="175">
        <v>14000</v>
      </c>
      <c r="G170" s="175"/>
      <c r="H170" s="175"/>
      <c r="I170" s="131"/>
      <c r="J170" s="131"/>
      <c r="K170" s="131"/>
      <c r="L170" s="255"/>
    </row>
    <row r="171" spans="1:12" s="2" customFormat="1" ht="11.25">
      <c r="A171" s="128" t="s">
        <v>57</v>
      </c>
      <c r="B171" s="174"/>
      <c r="C171" s="174"/>
      <c r="D171" s="174">
        <v>4010</v>
      </c>
      <c r="E171" s="175">
        <v>116000</v>
      </c>
      <c r="F171" s="175">
        <v>116000</v>
      </c>
      <c r="G171" s="175">
        <v>116000</v>
      </c>
      <c r="H171" s="175"/>
      <c r="I171" s="131"/>
      <c r="J171" s="131"/>
      <c r="K171" s="131"/>
      <c r="L171" s="255"/>
    </row>
    <row r="172" spans="1:12" s="2" customFormat="1" ht="11.25">
      <c r="A172" s="128" t="s">
        <v>64</v>
      </c>
      <c r="B172" s="174"/>
      <c r="C172" s="174"/>
      <c r="D172" s="174">
        <v>4040</v>
      </c>
      <c r="E172" s="175">
        <v>9000</v>
      </c>
      <c r="F172" s="175">
        <v>9000</v>
      </c>
      <c r="G172" s="175">
        <v>9000</v>
      </c>
      <c r="H172" s="175"/>
      <c r="I172" s="131"/>
      <c r="J172" s="131"/>
      <c r="K172" s="131"/>
      <c r="L172" s="255"/>
    </row>
    <row r="173" spans="1:12" s="2" customFormat="1" ht="11.25">
      <c r="A173" s="128" t="s">
        <v>58</v>
      </c>
      <c r="B173" s="174"/>
      <c r="C173" s="174"/>
      <c r="D173" s="174">
        <v>4110</v>
      </c>
      <c r="E173" s="175">
        <v>25000</v>
      </c>
      <c r="F173" s="175">
        <v>25000</v>
      </c>
      <c r="G173" s="175"/>
      <c r="H173" s="175">
        <v>25000</v>
      </c>
      <c r="I173" s="131"/>
      <c r="J173" s="131"/>
      <c r="K173" s="131"/>
      <c r="L173" s="255"/>
    </row>
    <row r="174" spans="1:12" s="2" customFormat="1" ht="11.25">
      <c r="A174" s="128" t="s">
        <v>59</v>
      </c>
      <c r="B174" s="174"/>
      <c r="C174" s="174"/>
      <c r="D174" s="174">
        <v>4120</v>
      </c>
      <c r="E174" s="175">
        <v>3400</v>
      </c>
      <c r="F174" s="175">
        <v>3400</v>
      </c>
      <c r="G174" s="175"/>
      <c r="H174" s="175">
        <v>3400</v>
      </c>
      <c r="I174" s="131"/>
      <c r="J174" s="131"/>
      <c r="K174" s="131"/>
      <c r="L174" s="255"/>
    </row>
    <row r="175" spans="1:12" s="2" customFormat="1" ht="19.5">
      <c r="A175" s="128" t="s">
        <v>140</v>
      </c>
      <c r="B175" s="174"/>
      <c r="C175" s="174"/>
      <c r="D175" s="174">
        <v>4440</v>
      </c>
      <c r="E175" s="175">
        <v>8600</v>
      </c>
      <c r="F175" s="175">
        <v>8600</v>
      </c>
      <c r="G175" s="175"/>
      <c r="H175" s="175"/>
      <c r="I175" s="131"/>
      <c r="J175" s="131"/>
      <c r="K175" s="131"/>
      <c r="L175" s="255"/>
    </row>
    <row r="176" spans="1:12" s="15" customFormat="1" ht="10.5">
      <c r="A176" s="150" t="s">
        <v>94</v>
      </c>
      <c r="B176" s="176"/>
      <c r="C176" s="176">
        <v>80104</v>
      </c>
      <c r="D176" s="176"/>
      <c r="E176" s="177">
        <f>E178+E177</f>
        <v>200000</v>
      </c>
      <c r="F176" s="177">
        <f>F178+F177</f>
        <v>200000</v>
      </c>
      <c r="G176" s="177"/>
      <c r="H176" s="177"/>
      <c r="I176" s="127">
        <v>200000</v>
      </c>
      <c r="J176" s="127"/>
      <c r="K176" s="127"/>
      <c r="L176" s="253"/>
    </row>
    <row r="177" spans="1:12" s="74" customFormat="1" ht="29.25">
      <c r="A177" s="155" t="s">
        <v>202</v>
      </c>
      <c r="B177" s="196"/>
      <c r="C177" s="174"/>
      <c r="D177" s="174">
        <v>2310</v>
      </c>
      <c r="E177" s="175">
        <v>32000</v>
      </c>
      <c r="F177" s="175">
        <v>32000</v>
      </c>
      <c r="G177" s="175"/>
      <c r="H177" s="175"/>
      <c r="I177" s="131">
        <v>32000</v>
      </c>
      <c r="J177" s="131"/>
      <c r="K177" s="131"/>
      <c r="L177" s="255"/>
    </row>
    <row r="178" spans="1:12" s="2" customFormat="1" ht="19.5">
      <c r="A178" s="135" t="s">
        <v>142</v>
      </c>
      <c r="B178" s="196"/>
      <c r="C178" s="174"/>
      <c r="D178" s="174">
        <v>2540</v>
      </c>
      <c r="E178" s="175">
        <v>168000</v>
      </c>
      <c r="F178" s="175">
        <v>168000</v>
      </c>
      <c r="G178" s="175"/>
      <c r="H178" s="175"/>
      <c r="I178" s="131">
        <v>168000</v>
      </c>
      <c r="J178" s="131"/>
      <c r="K178" s="131"/>
      <c r="L178" s="255"/>
    </row>
    <row r="179" spans="1:12" s="15" customFormat="1" ht="10.5">
      <c r="A179" s="124" t="s">
        <v>83</v>
      </c>
      <c r="B179" s="176"/>
      <c r="C179" s="176">
        <v>80110</v>
      </c>
      <c r="D179" s="176"/>
      <c r="E179" s="177">
        <f>E180+E181+E182+E183+E184+E186+E187+E188+E190+E193+E194+E195++E185+E189+E191+E192+E196+E197+E198</f>
        <v>1115000</v>
      </c>
      <c r="F179" s="197">
        <f>F180+F181+F182+F183+F184+F186+F187+F188+F190+F193+F194+F195+F185+F189+F191+F192+F196+F197+F198</f>
        <v>1115000</v>
      </c>
      <c r="G179" s="177">
        <v>730000</v>
      </c>
      <c r="H179" s="177">
        <v>148000</v>
      </c>
      <c r="I179" s="127"/>
      <c r="J179" s="127"/>
      <c r="K179" s="127"/>
      <c r="L179" s="253"/>
    </row>
    <row r="180" spans="1:12" s="2" customFormat="1" ht="11.25">
      <c r="A180" s="128" t="s">
        <v>177</v>
      </c>
      <c r="B180" s="174"/>
      <c r="C180" s="174"/>
      <c r="D180" s="174">
        <v>3020</v>
      </c>
      <c r="E180" s="175">
        <v>58000</v>
      </c>
      <c r="F180" s="175">
        <v>58000</v>
      </c>
      <c r="G180" s="175"/>
      <c r="H180" s="175"/>
      <c r="I180" s="131"/>
      <c r="J180" s="131"/>
      <c r="K180" s="131"/>
      <c r="L180" s="255"/>
    </row>
    <row r="181" spans="1:12" s="2" customFormat="1" ht="11.25">
      <c r="A181" s="128" t="s">
        <v>57</v>
      </c>
      <c r="B181" s="174"/>
      <c r="C181" s="174"/>
      <c r="D181" s="174">
        <v>4010</v>
      </c>
      <c r="E181" s="175">
        <v>673000</v>
      </c>
      <c r="F181" s="175">
        <v>673000</v>
      </c>
      <c r="G181" s="175">
        <v>673000</v>
      </c>
      <c r="H181" s="175"/>
      <c r="I181" s="131"/>
      <c r="J181" s="131"/>
      <c r="K181" s="131"/>
      <c r="L181" s="255"/>
    </row>
    <row r="182" spans="1:12" s="2" customFormat="1" ht="11.25">
      <c r="A182" s="128" t="s">
        <v>64</v>
      </c>
      <c r="B182" s="174"/>
      <c r="C182" s="174"/>
      <c r="D182" s="174">
        <v>4040</v>
      </c>
      <c r="E182" s="175">
        <v>51000</v>
      </c>
      <c r="F182" s="175">
        <v>51000</v>
      </c>
      <c r="G182" s="175">
        <v>51000</v>
      </c>
      <c r="H182" s="175"/>
      <c r="I182" s="131"/>
      <c r="J182" s="131"/>
      <c r="K182" s="131"/>
      <c r="L182" s="255"/>
    </row>
    <row r="183" spans="1:12" s="2" customFormat="1" ht="11.25">
      <c r="A183" s="128" t="s">
        <v>58</v>
      </c>
      <c r="B183" s="174"/>
      <c r="C183" s="174"/>
      <c r="D183" s="174">
        <v>4110</v>
      </c>
      <c r="E183" s="175">
        <v>130000</v>
      </c>
      <c r="F183" s="175">
        <v>130000</v>
      </c>
      <c r="G183" s="175"/>
      <c r="H183" s="175">
        <v>130000</v>
      </c>
      <c r="I183" s="131"/>
      <c r="J183" s="131"/>
      <c r="K183" s="131"/>
      <c r="L183" s="255"/>
    </row>
    <row r="184" spans="1:12" s="2" customFormat="1" ht="11.25">
      <c r="A184" s="128" t="s">
        <v>59</v>
      </c>
      <c r="B184" s="174"/>
      <c r="C184" s="174"/>
      <c r="D184" s="174">
        <v>4120</v>
      </c>
      <c r="E184" s="175">
        <v>18000</v>
      </c>
      <c r="F184" s="175">
        <v>18000</v>
      </c>
      <c r="G184" s="175"/>
      <c r="H184" s="175">
        <v>18000</v>
      </c>
      <c r="I184" s="131"/>
      <c r="J184" s="131"/>
      <c r="K184" s="131"/>
      <c r="L184" s="255"/>
    </row>
    <row r="185" spans="1:12" s="2" customFormat="1" ht="11.25">
      <c r="A185" s="128" t="s">
        <v>168</v>
      </c>
      <c r="B185" s="174"/>
      <c r="C185" s="174"/>
      <c r="D185" s="174">
        <v>4170</v>
      </c>
      <c r="E185" s="175">
        <v>6000</v>
      </c>
      <c r="F185" s="175">
        <v>6000</v>
      </c>
      <c r="G185" s="175">
        <v>6000</v>
      </c>
      <c r="H185" s="175"/>
      <c r="I185" s="131"/>
      <c r="J185" s="131"/>
      <c r="K185" s="131"/>
      <c r="L185" s="255"/>
    </row>
    <row r="186" spans="1:12" s="2" customFormat="1" ht="11.25">
      <c r="A186" s="128" t="s">
        <v>49</v>
      </c>
      <c r="B186" s="174"/>
      <c r="C186" s="174"/>
      <c r="D186" s="174">
        <v>4210</v>
      </c>
      <c r="E186" s="175">
        <v>27000</v>
      </c>
      <c r="F186" s="175">
        <v>27000</v>
      </c>
      <c r="G186" s="175"/>
      <c r="H186" s="175"/>
      <c r="I186" s="131"/>
      <c r="J186" s="131"/>
      <c r="K186" s="131"/>
      <c r="L186" s="255"/>
    </row>
    <row r="187" spans="1:12" s="2" customFormat="1" ht="19.5">
      <c r="A187" s="128" t="s">
        <v>82</v>
      </c>
      <c r="B187" s="174"/>
      <c r="C187" s="174"/>
      <c r="D187" s="174">
        <v>4240</v>
      </c>
      <c r="E187" s="175">
        <v>9000</v>
      </c>
      <c r="F187" s="175">
        <v>9000</v>
      </c>
      <c r="G187" s="175"/>
      <c r="H187" s="175"/>
      <c r="I187" s="131"/>
      <c r="J187" s="131"/>
      <c r="K187" s="131"/>
      <c r="L187" s="255"/>
    </row>
    <row r="188" spans="1:12" s="2" customFormat="1" ht="11.25">
      <c r="A188" s="128" t="s">
        <v>53</v>
      </c>
      <c r="B188" s="174"/>
      <c r="C188" s="174"/>
      <c r="D188" s="174">
        <v>4260</v>
      </c>
      <c r="E188" s="175">
        <v>45000</v>
      </c>
      <c r="F188" s="175">
        <v>45000</v>
      </c>
      <c r="G188" s="175"/>
      <c r="H188" s="175"/>
      <c r="I188" s="131"/>
      <c r="J188" s="131"/>
      <c r="K188" s="131"/>
      <c r="L188" s="255"/>
    </row>
    <row r="189" spans="1:12" s="2" customFormat="1" ht="11.25">
      <c r="A189" s="128" t="s">
        <v>172</v>
      </c>
      <c r="B189" s="174"/>
      <c r="C189" s="174"/>
      <c r="D189" s="174">
        <v>4280</v>
      </c>
      <c r="E189" s="175">
        <v>2000</v>
      </c>
      <c r="F189" s="175">
        <v>2000</v>
      </c>
      <c r="G189" s="175"/>
      <c r="H189" s="175"/>
      <c r="I189" s="131"/>
      <c r="J189" s="131"/>
      <c r="K189" s="131"/>
      <c r="L189" s="255"/>
    </row>
    <row r="190" spans="1:12" s="2" customFormat="1" ht="11.25">
      <c r="A190" s="128" t="s">
        <v>46</v>
      </c>
      <c r="B190" s="174"/>
      <c r="C190" s="174"/>
      <c r="D190" s="174">
        <v>4300</v>
      </c>
      <c r="E190" s="175">
        <v>30000</v>
      </c>
      <c r="F190" s="175">
        <v>30000</v>
      </c>
      <c r="G190" s="175"/>
      <c r="H190" s="175"/>
      <c r="I190" s="131"/>
      <c r="J190" s="131"/>
      <c r="K190" s="131"/>
      <c r="L190" s="255"/>
    </row>
    <row r="191" spans="1:12" s="2" customFormat="1" ht="11.25">
      <c r="A191" s="128" t="s">
        <v>195</v>
      </c>
      <c r="B191" s="174"/>
      <c r="C191" s="174"/>
      <c r="D191" s="174">
        <v>4350</v>
      </c>
      <c r="E191" s="175">
        <v>1000</v>
      </c>
      <c r="F191" s="175">
        <v>1000</v>
      </c>
      <c r="G191" s="175"/>
      <c r="H191" s="175"/>
      <c r="I191" s="131"/>
      <c r="J191" s="131"/>
      <c r="K191" s="131"/>
      <c r="L191" s="255"/>
    </row>
    <row r="192" spans="1:12" s="2" customFormat="1" ht="19.5">
      <c r="A192" s="128" t="s">
        <v>239</v>
      </c>
      <c r="B192" s="174"/>
      <c r="C192" s="174"/>
      <c r="D192" s="174">
        <v>4370</v>
      </c>
      <c r="E192" s="175">
        <v>2000</v>
      </c>
      <c r="F192" s="175">
        <v>2000</v>
      </c>
      <c r="G192" s="175"/>
      <c r="H192" s="175"/>
      <c r="I192" s="131"/>
      <c r="J192" s="131"/>
      <c r="K192" s="131"/>
      <c r="L192" s="255"/>
    </row>
    <row r="193" spans="1:12" s="2" customFormat="1" ht="11.25">
      <c r="A193" s="128" t="s">
        <v>62</v>
      </c>
      <c r="B193" s="174"/>
      <c r="C193" s="174"/>
      <c r="D193" s="174">
        <v>4410</v>
      </c>
      <c r="E193" s="175">
        <v>2000</v>
      </c>
      <c r="F193" s="175">
        <v>2000</v>
      </c>
      <c r="G193" s="175"/>
      <c r="H193" s="175"/>
      <c r="I193" s="131"/>
      <c r="J193" s="131"/>
      <c r="K193" s="131"/>
      <c r="L193" s="255"/>
    </row>
    <row r="194" spans="1:12" s="2" customFormat="1" ht="11.25">
      <c r="A194" s="128" t="s">
        <v>66</v>
      </c>
      <c r="B194" s="174"/>
      <c r="C194" s="174"/>
      <c r="D194" s="174">
        <v>4430</v>
      </c>
      <c r="E194" s="175">
        <v>5000</v>
      </c>
      <c r="F194" s="175">
        <v>5000</v>
      </c>
      <c r="G194" s="175"/>
      <c r="H194" s="175"/>
      <c r="I194" s="131"/>
      <c r="J194" s="131"/>
      <c r="K194" s="131"/>
      <c r="L194" s="255"/>
    </row>
    <row r="195" spans="1:12" s="2" customFormat="1" ht="19.5">
      <c r="A195" s="128" t="s">
        <v>67</v>
      </c>
      <c r="B195" s="174"/>
      <c r="C195" s="174"/>
      <c r="D195" s="174">
        <v>4440</v>
      </c>
      <c r="E195" s="175">
        <v>51000</v>
      </c>
      <c r="F195" s="175">
        <v>51000</v>
      </c>
      <c r="G195" s="175"/>
      <c r="H195" s="175"/>
      <c r="I195" s="131"/>
      <c r="J195" s="131"/>
      <c r="K195" s="131"/>
      <c r="L195" s="255"/>
    </row>
    <row r="196" spans="1:12" s="2" customFormat="1" ht="19.5">
      <c r="A196" s="128" t="s">
        <v>241</v>
      </c>
      <c r="B196" s="174"/>
      <c r="C196" s="174"/>
      <c r="D196" s="174">
        <v>4700</v>
      </c>
      <c r="E196" s="175">
        <v>1000</v>
      </c>
      <c r="F196" s="175">
        <v>1000</v>
      </c>
      <c r="G196" s="175"/>
      <c r="H196" s="175"/>
      <c r="I196" s="131"/>
      <c r="J196" s="131"/>
      <c r="K196" s="131"/>
      <c r="L196" s="255"/>
    </row>
    <row r="197" spans="1:12" s="2" customFormat="1" ht="19.5">
      <c r="A197" s="128" t="s">
        <v>242</v>
      </c>
      <c r="B197" s="174"/>
      <c r="C197" s="174"/>
      <c r="D197" s="174">
        <v>4740</v>
      </c>
      <c r="E197" s="175">
        <v>2000</v>
      </c>
      <c r="F197" s="175">
        <v>2000</v>
      </c>
      <c r="G197" s="175"/>
      <c r="H197" s="175"/>
      <c r="I197" s="131"/>
      <c r="J197" s="131"/>
      <c r="K197" s="131"/>
      <c r="L197" s="255"/>
    </row>
    <row r="198" spans="1:12" s="2" customFormat="1" ht="19.5">
      <c r="A198" s="128" t="s">
        <v>243</v>
      </c>
      <c r="B198" s="174"/>
      <c r="C198" s="174"/>
      <c r="D198" s="174">
        <v>4750</v>
      </c>
      <c r="E198" s="175">
        <v>2000</v>
      </c>
      <c r="F198" s="175">
        <v>2000</v>
      </c>
      <c r="G198" s="175"/>
      <c r="H198" s="175"/>
      <c r="I198" s="131"/>
      <c r="J198" s="131"/>
      <c r="K198" s="131"/>
      <c r="L198" s="255"/>
    </row>
    <row r="199" spans="1:12" s="15" customFormat="1" ht="10.5">
      <c r="A199" s="124" t="s">
        <v>84</v>
      </c>
      <c r="B199" s="176"/>
      <c r="C199" s="176">
        <v>80113</v>
      </c>
      <c r="D199" s="176"/>
      <c r="E199" s="177">
        <f>E200+E201+E202+E203+E205+E207+E208+E204+E206+E209</f>
        <v>238000</v>
      </c>
      <c r="F199" s="177">
        <f>F200+F201+F202+F203+F205+F207+F208+F204+F206+F209</f>
        <v>238000</v>
      </c>
      <c r="G199" s="177">
        <v>59000</v>
      </c>
      <c r="H199" s="177">
        <v>10500</v>
      </c>
      <c r="I199" s="127"/>
      <c r="J199" s="127"/>
      <c r="K199" s="127"/>
      <c r="L199" s="253"/>
    </row>
    <row r="200" spans="1:12" s="2" customFormat="1" ht="11.25">
      <c r="A200" s="128" t="s">
        <v>57</v>
      </c>
      <c r="B200" s="174"/>
      <c r="C200" s="174"/>
      <c r="D200" s="174">
        <v>4010</v>
      </c>
      <c r="E200" s="175">
        <v>36000</v>
      </c>
      <c r="F200" s="175">
        <v>36000</v>
      </c>
      <c r="G200" s="175">
        <v>36000</v>
      </c>
      <c r="H200" s="175"/>
      <c r="I200" s="131"/>
      <c r="J200" s="131"/>
      <c r="K200" s="131"/>
      <c r="L200" s="255"/>
    </row>
    <row r="201" spans="1:12" s="2" customFormat="1" ht="11.25">
      <c r="A201" s="128" t="s">
        <v>64</v>
      </c>
      <c r="B201" s="174"/>
      <c r="C201" s="174"/>
      <c r="D201" s="174">
        <v>4040</v>
      </c>
      <c r="E201" s="175">
        <v>3000</v>
      </c>
      <c r="F201" s="175">
        <v>3000</v>
      </c>
      <c r="G201" s="175">
        <v>3000</v>
      </c>
      <c r="H201" s="175"/>
      <c r="I201" s="131"/>
      <c r="J201" s="131"/>
      <c r="K201" s="131"/>
      <c r="L201" s="255"/>
    </row>
    <row r="202" spans="1:12" s="2" customFormat="1" ht="11.25">
      <c r="A202" s="128" t="s">
        <v>58</v>
      </c>
      <c r="B202" s="174"/>
      <c r="C202" s="174"/>
      <c r="D202" s="174">
        <v>4110</v>
      </c>
      <c r="E202" s="175">
        <v>9000</v>
      </c>
      <c r="F202" s="175">
        <v>9000</v>
      </c>
      <c r="G202" s="175"/>
      <c r="H202" s="175">
        <v>9000</v>
      </c>
      <c r="I202" s="131"/>
      <c r="J202" s="131"/>
      <c r="K202" s="131"/>
      <c r="L202" s="255"/>
    </row>
    <row r="203" spans="1:12" s="2" customFormat="1" ht="11.25">
      <c r="A203" s="128" t="s">
        <v>59</v>
      </c>
      <c r="B203" s="174"/>
      <c r="C203" s="174"/>
      <c r="D203" s="174">
        <v>4120</v>
      </c>
      <c r="E203" s="175">
        <v>1500</v>
      </c>
      <c r="F203" s="175">
        <v>1500</v>
      </c>
      <c r="G203" s="175"/>
      <c r="H203" s="175">
        <v>1500</v>
      </c>
      <c r="I203" s="131"/>
      <c r="J203" s="131"/>
      <c r="K203" s="131"/>
      <c r="L203" s="255"/>
    </row>
    <row r="204" spans="1:12" s="2" customFormat="1" ht="11.25">
      <c r="A204" s="128" t="s">
        <v>168</v>
      </c>
      <c r="B204" s="174"/>
      <c r="C204" s="174"/>
      <c r="D204" s="174">
        <v>4170</v>
      </c>
      <c r="E204" s="175">
        <v>20000</v>
      </c>
      <c r="F204" s="175">
        <v>20000</v>
      </c>
      <c r="G204" s="175">
        <v>20000</v>
      </c>
      <c r="H204" s="175"/>
      <c r="I204" s="131"/>
      <c r="J204" s="131"/>
      <c r="K204" s="131"/>
      <c r="L204" s="255"/>
    </row>
    <row r="205" spans="1:12" s="2" customFormat="1" ht="11.25">
      <c r="A205" s="128" t="s">
        <v>49</v>
      </c>
      <c r="B205" s="174"/>
      <c r="C205" s="174"/>
      <c r="D205" s="174">
        <v>4210</v>
      </c>
      <c r="E205" s="175">
        <v>26000</v>
      </c>
      <c r="F205" s="175">
        <v>26000</v>
      </c>
      <c r="G205" s="175"/>
      <c r="H205" s="175"/>
      <c r="I205" s="131"/>
      <c r="J205" s="131"/>
      <c r="K205" s="131"/>
      <c r="L205" s="255"/>
    </row>
    <row r="206" spans="1:12" s="2" customFormat="1" ht="11.25">
      <c r="A206" s="128" t="s">
        <v>172</v>
      </c>
      <c r="B206" s="174"/>
      <c r="C206" s="174"/>
      <c r="D206" s="174">
        <v>4280</v>
      </c>
      <c r="E206" s="175">
        <v>250</v>
      </c>
      <c r="F206" s="175">
        <v>250</v>
      </c>
      <c r="G206" s="175"/>
      <c r="H206" s="175"/>
      <c r="I206" s="131"/>
      <c r="J206" s="131"/>
      <c r="K206" s="131"/>
      <c r="L206" s="255"/>
    </row>
    <row r="207" spans="1:12" s="2" customFormat="1" ht="11.25">
      <c r="A207" s="128" t="s">
        <v>46</v>
      </c>
      <c r="B207" s="174"/>
      <c r="C207" s="174"/>
      <c r="D207" s="174">
        <v>4300</v>
      </c>
      <c r="E207" s="175">
        <v>135000</v>
      </c>
      <c r="F207" s="175">
        <v>135000</v>
      </c>
      <c r="G207" s="175"/>
      <c r="H207" s="175"/>
      <c r="I207" s="131"/>
      <c r="J207" s="131"/>
      <c r="K207" s="131"/>
      <c r="L207" s="255"/>
    </row>
    <row r="208" spans="1:12" s="2" customFormat="1" ht="11.25">
      <c r="A208" s="128" t="s">
        <v>66</v>
      </c>
      <c r="B208" s="174"/>
      <c r="C208" s="174"/>
      <c r="D208" s="174">
        <v>4430</v>
      </c>
      <c r="E208" s="175">
        <v>6450</v>
      </c>
      <c r="F208" s="175">
        <v>6450</v>
      </c>
      <c r="G208" s="175"/>
      <c r="H208" s="175"/>
      <c r="I208" s="131"/>
      <c r="J208" s="131"/>
      <c r="K208" s="131"/>
      <c r="L208" s="255"/>
    </row>
    <row r="209" spans="1:12" s="2" customFormat="1" ht="19.5">
      <c r="A209" s="128" t="s">
        <v>67</v>
      </c>
      <c r="B209" s="174"/>
      <c r="C209" s="174"/>
      <c r="D209" s="174">
        <v>4440</v>
      </c>
      <c r="E209" s="175">
        <v>800</v>
      </c>
      <c r="F209" s="175">
        <v>800</v>
      </c>
      <c r="G209" s="175"/>
      <c r="H209" s="175"/>
      <c r="I209" s="131"/>
      <c r="J209" s="131"/>
      <c r="K209" s="131"/>
      <c r="L209" s="255"/>
    </row>
    <row r="210" spans="1:12" s="2" customFormat="1" ht="21" customHeight="1">
      <c r="A210" s="124" t="s">
        <v>232</v>
      </c>
      <c r="B210" s="176"/>
      <c r="C210" s="176">
        <v>80114</v>
      </c>
      <c r="D210" s="176"/>
      <c r="E210" s="177">
        <f>SUM(E211:E227)</f>
        <v>190000</v>
      </c>
      <c r="F210" s="177">
        <v>190000</v>
      </c>
      <c r="G210" s="177">
        <v>112000</v>
      </c>
      <c r="H210" s="177">
        <v>23000</v>
      </c>
      <c r="I210" s="127"/>
      <c r="J210" s="127"/>
      <c r="K210" s="127"/>
      <c r="L210" s="253"/>
    </row>
    <row r="211" spans="1:12" s="2" customFormat="1" ht="11.25">
      <c r="A211" s="128" t="s">
        <v>57</v>
      </c>
      <c r="B211" s="174"/>
      <c r="C211" s="174"/>
      <c r="D211" s="174">
        <v>4010</v>
      </c>
      <c r="E211" s="175">
        <v>106000</v>
      </c>
      <c r="F211" s="175">
        <v>106000</v>
      </c>
      <c r="G211" s="175">
        <v>106000</v>
      </c>
      <c r="H211" s="175"/>
      <c r="I211" s="131"/>
      <c r="J211" s="131"/>
      <c r="K211" s="131"/>
      <c r="L211" s="255"/>
    </row>
    <row r="212" spans="1:12" s="2" customFormat="1" ht="11.25">
      <c r="A212" s="128" t="s">
        <v>64</v>
      </c>
      <c r="B212" s="174"/>
      <c r="C212" s="174"/>
      <c r="D212" s="174">
        <v>4040</v>
      </c>
      <c r="E212" s="175">
        <v>4000</v>
      </c>
      <c r="F212" s="175">
        <v>4000</v>
      </c>
      <c r="G212" s="175">
        <v>4000</v>
      </c>
      <c r="H212" s="175"/>
      <c r="I212" s="131"/>
      <c r="J212" s="131"/>
      <c r="K212" s="131"/>
      <c r="L212" s="255"/>
    </row>
    <row r="213" spans="1:12" s="2" customFormat="1" ht="11.25">
      <c r="A213" s="128" t="s">
        <v>58</v>
      </c>
      <c r="B213" s="174"/>
      <c r="C213" s="174"/>
      <c r="D213" s="174">
        <v>4110</v>
      </c>
      <c r="E213" s="175">
        <v>20000</v>
      </c>
      <c r="F213" s="175">
        <v>20000</v>
      </c>
      <c r="H213" s="175">
        <v>20000</v>
      </c>
      <c r="I213" s="131"/>
      <c r="J213" s="131"/>
      <c r="K213" s="131"/>
      <c r="L213" s="255"/>
    </row>
    <row r="214" spans="1:12" s="2" customFormat="1" ht="11.25">
      <c r="A214" s="128" t="s">
        <v>59</v>
      </c>
      <c r="B214" s="174"/>
      <c r="C214" s="174"/>
      <c r="D214" s="174">
        <v>4120</v>
      </c>
      <c r="E214" s="175">
        <v>3000</v>
      </c>
      <c r="F214" s="175">
        <v>3000</v>
      </c>
      <c r="H214" s="175">
        <v>3000</v>
      </c>
      <c r="I214" s="131"/>
      <c r="J214" s="131"/>
      <c r="K214" s="131"/>
      <c r="L214" s="255"/>
    </row>
    <row r="215" spans="1:12" s="2" customFormat="1" ht="11.25">
      <c r="A215" s="128" t="s">
        <v>168</v>
      </c>
      <c r="B215" s="174"/>
      <c r="C215" s="174"/>
      <c r="D215" s="174">
        <v>4170</v>
      </c>
      <c r="E215" s="175">
        <v>2000</v>
      </c>
      <c r="F215" s="175">
        <v>2000</v>
      </c>
      <c r="G215" s="175">
        <v>2000</v>
      </c>
      <c r="H215" s="175"/>
      <c r="I215" s="131"/>
      <c r="J215" s="131"/>
      <c r="K215" s="131"/>
      <c r="L215" s="255"/>
    </row>
    <row r="216" spans="1:12" s="2" customFormat="1" ht="11.25">
      <c r="A216" s="128" t="s">
        <v>49</v>
      </c>
      <c r="B216" s="174"/>
      <c r="C216" s="174"/>
      <c r="D216" s="174">
        <v>4210</v>
      </c>
      <c r="E216" s="175">
        <v>16000</v>
      </c>
      <c r="F216" s="175">
        <v>16000</v>
      </c>
      <c r="G216" s="175"/>
      <c r="H216" s="175"/>
      <c r="I216" s="131"/>
      <c r="J216" s="131"/>
      <c r="K216" s="131"/>
      <c r="L216" s="255"/>
    </row>
    <row r="217" spans="1:12" s="2" customFormat="1" ht="11.25">
      <c r="A217" s="128" t="s">
        <v>53</v>
      </c>
      <c r="B217" s="174"/>
      <c r="C217" s="174"/>
      <c r="D217" s="174">
        <v>4260</v>
      </c>
      <c r="E217" s="175">
        <v>5000</v>
      </c>
      <c r="F217" s="175">
        <v>5000</v>
      </c>
      <c r="G217" s="175"/>
      <c r="H217" s="175"/>
      <c r="I217" s="131"/>
      <c r="J217" s="131"/>
      <c r="K217" s="131"/>
      <c r="L217" s="255"/>
    </row>
    <row r="218" spans="1:12" s="2" customFormat="1" ht="11.25">
      <c r="A218" s="128" t="s">
        <v>230</v>
      </c>
      <c r="B218" s="174"/>
      <c r="C218" s="174"/>
      <c r="D218" s="174">
        <v>4280</v>
      </c>
      <c r="E218" s="175">
        <v>500</v>
      </c>
      <c r="F218" s="175">
        <v>500</v>
      </c>
      <c r="G218" s="175"/>
      <c r="H218" s="175"/>
      <c r="I218" s="131"/>
      <c r="J218" s="131"/>
      <c r="K218" s="131"/>
      <c r="L218" s="255"/>
    </row>
    <row r="219" spans="1:12" s="2" customFormat="1" ht="11.25">
      <c r="A219" s="128" t="s">
        <v>46</v>
      </c>
      <c r="B219" s="174"/>
      <c r="C219" s="174"/>
      <c r="D219" s="174">
        <v>4300</v>
      </c>
      <c r="E219" s="175">
        <v>17000</v>
      </c>
      <c r="F219" s="175">
        <v>17000</v>
      </c>
      <c r="G219" s="175"/>
      <c r="H219" s="175"/>
      <c r="I219" s="131"/>
      <c r="J219" s="131"/>
      <c r="K219" s="131"/>
      <c r="L219" s="255"/>
    </row>
    <row r="220" spans="1:12" s="2" customFormat="1" ht="11.25">
      <c r="A220" s="128" t="s">
        <v>195</v>
      </c>
      <c r="B220" s="174"/>
      <c r="C220" s="174"/>
      <c r="D220" s="174">
        <v>4350</v>
      </c>
      <c r="E220" s="175">
        <v>1000</v>
      </c>
      <c r="F220" s="175">
        <v>1000</v>
      </c>
      <c r="G220" s="175"/>
      <c r="H220" s="175"/>
      <c r="I220" s="131"/>
      <c r="J220" s="131"/>
      <c r="K220" s="131"/>
      <c r="L220" s="255"/>
    </row>
    <row r="221" spans="1:12" s="2" customFormat="1" ht="19.5">
      <c r="A221" s="128" t="s">
        <v>239</v>
      </c>
      <c r="B221" s="174"/>
      <c r="C221" s="174"/>
      <c r="D221" s="174">
        <v>4370</v>
      </c>
      <c r="E221" s="175">
        <v>2000</v>
      </c>
      <c r="F221" s="175">
        <v>2000</v>
      </c>
      <c r="G221" s="175"/>
      <c r="H221" s="175"/>
      <c r="I221" s="131"/>
      <c r="J221" s="131"/>
      <c r="K221" s="131"/>
      <c r="L221" s="255"/>
    </row>
    <row r="222" spans="1:12" s="2" customFormat="1" ht="11.25">
      <c r="A222" s="128" t="s">
        <v>62</v>
      </c>
      <c r="B222" s="174"/>
      <c r="C222" s="174"/>
      <c r="D222" s="174">
        <v>4410</v>
      </c>
      <c r="E222" s="175">
        <v>3000</v>
      </c>
      <c r="F222" s="175">
        <v>3000</v>
      </c>
      <c r="G222" s="175"/>
      <c r="H222" s="175"/>
      <c r="I222" s="131"/>
      <c r="J222" s="131"/>
      <c r="K222" s="131"/>
      <c r="L222" s="255"/>
    </row>
    <row r="223" spans="1:12" s="2" customFormat="1" ht="11.25">
      <c r="A223" s="128" t="s">
        <v>66</v>
      </c>
      <c r="B223" s="174"/>
      <c r="C223" s="174"/>
      <c r="D223" s="174">
        <v>4430</v>
      </c>
      <c r="E223" s="175">
        <v>3000</v>
      </c>
      <c r="F223" s="175">
        <v>3000</v>
      </c>
      <c r="G223" s="175"/>
      <c r="H223" s="175"/>
      <c r="I223" s="131"/>
      <c r="J223" s="131"/>
      <c r="K223" s="131"/>
      <c r="L223" s="255"/>
    </row>
    <row r="224" spans="1:12" s="2" customFormat="1" ht="19.5">
      <c r="A224" s="128" t="s">
        <v>231</v>
      </c>
      <c r="B224" s="174"/>
      <c r="C224" s="174"/>
      <c r="D224" s="174">
        <v>4440</v>
      </c>
      <c r="E224" s="175">
        <v>2500</v>
      </c>
      <c r="F224" s="175">
        <v>2500</v>
      </c>
      <c r="G224" s="175"/>
      <c r="H224" s="175"/>
      <c r="I224" s="131"/>
      <c r="J224" s="131"/>
      <c r="K224" s="131"/>
      <c r="L224" s="255"/>
    </row>
    <row r="225" spans="1:12" s="2" customFormat="1" ht="19.5">
      <c r="A225" s="128" t="s">
        <v>241</v>
      </c>
      <c r="B225" s="174"/>
      <c r="C225" s="174"/>
      <c r="D225" s="174">
        <v>4700</v>
      </c>
      <c r="E225" s="175">
        <v>1000</v>
      </c>
      <c r="F225" s="175">
        <v>1000</v>
      </c>
      <c r="G225" s="175"/>
      <c r="H225" s="175"/>
      <c r="I225" s="131"/>
      <c r="J225" s="131"/>
      <c r="K225" s="131"/>
      <c r="L225" s="255"/>
    </row>
    <row r="226" spans="1:12" s="2" customFormat="1" ht="19.5">
      <c r="A226" s="128" t="s">
        <v>242</v>
      </c>
      <c r="B226" s="174"/>
      <c r="C226" s="174"/>
      <c r="D226" s="174">
        <v>4740</v>
      </c>
      <c r="E226" s="175">
        <v>2000</v>
      </c>
      <c r="F226" s="175">
        <v>2000</v>
      </c>
      <c r="G226" s="175"/>
      <c r="H226" s="175"/>
      <c r="I226" s="131"/>
      <c r="J226" s="131"/>
      <c r="K226" s="131"/>
      <c r="L226" s="255"/>
    </row>
    <row r="227" spans="1:12" s="2" customFormat="1" ht="19.5">
      <c r="A227" s="128" t="s">
        <v>243</v>
      </c>
      <c r="B227" s="174"/>
      <c r="C227" s="174"/>
      <c r="D227" s="174">
        <v>4750</v>
      </c>
      <c r="E227" s="175">
        <v>2000</v>
      </c>
      <c r="F227" s="175">
        <v>2000</v>
      </c>
      <c r="G227" s="175"/>
      <c r="H227" s="175"/>
      <c r="I227" s="131"/>
      <c r="J227" s="131"/>
      <c r="K227" s="131"/>
      <c r="L227" s="255"/>
    </row>
    <row r="228" spans="1:12" s="2" customFormat="1" ht="11.25">
      <c r="A228" s="124" t="s">
        <v>108</v>
      </c>
      <c r="B228" s="194"/>
      <c r="C228" s="176">
        <v>80146</v>
      </c>
      <c r="D228" s="194"/>
      <c r="E228" s="177">
        <f>E229+E230</f>
        <v>22000</v>
      </c>
      <c r="F228" s="177">
        <f>F229+F230</f>
        <v>22000</v>
      </c>
      <c r="G228" s="195"/>
      <c r="H228" s="195"/>
      <c r="I228" s="169"/>
      <c r="J228" s="169"/>
      <c r="K228" s="169"/>
      <c r="L228" s="264"/>
    </row>
    <row r="229" spans="1:12" s="2" customFormat="1" ht="11.25">
      <c r="A229" s="128" t="s">
        <v>46</v>
      </c>
      <c r="B229" s="174"/>
      <c r="C229" s="174"/>
      <c r="D229" s="174">
        <v>4300</v>
      </c>
      <c r="E229" s="175">
        <v>17000</v>
      </c>
      <c r="F229" s="175">
        <v>17000</v>
      </c>
      <c r="G229" s="175"/>
      <c r="H229" s="175"/>
      <c r="I229" s="131"/>
      <c r="J229" s="131"/>
      <c r="K229" s="131"/>
      <c r="L229" s="255"/>
    </row>
    <row r="230" spans="1:12" s="2" customFormat="1" ht="11.25">
      <c r="A230" s="128" t="s">
        <v>62</v>
      </c>
      <c r="B230" s="174"/>
      <c r="C230" s="174"/>
      <c r="D230" s="174">
        <v>4410</v>
      </c>
      <c r="E230" s="175">
        <v>5000</v>
      </c>
      <c r="F230" s="175">
        <v>5000</v>
      </c>
      <c r="G230" s="175"/>
      <c r="H230" s="175"/>
      <c r="I230" s="131"/>
      <c r="J230" s="131"/>
      <c r="K230" s="131"/>
      <c r="L230" s="255"/>
    </row>
    <row r="231" spans="1:12" s="2" customFormat="1" ht="11.25">
      <c r="A231" s="124" t="s">
        <v>169</v>
      </c>
      <c r="B231" s="176"/>
      <c r="C231" s="176">
        <v>80195</v>
      </c>
      <c r="D231" s="176"/>
      <c r="E231" s="177">
        <v>3000</v>
      </c>
      <c r="F231" s="177">
        <v>3000</v>
      </c>
      <c r="G231" s="177">
        <v>2000</v>
      </c>
      <c r="H231" s="177"/>
      <c r="I231" s="127"/>
      <c r="J231" s="127"/>
      <c r="K231" s="127"/>
      <c r="L231" s="253"/>
    </row>
    <row r="232" spans="1:12" s="74" customFormat="1" ht="11.25">
      <c r="A232" s="128" t="s">
        <v>168</v>
      </c>
      <c r="B232" s="174"/>
      <c r="C232" s="174"/>
      <c r="D232" s="174">
        <v>4170</v>
      </c>
      <c r="E232" s="175">
        <v>2000</v>
      </c>
      <c r="F232" s="175">
        <v>2000</v>
      </c>
      <c r="G232" s="175">
        <v>2000</v>
      </c>
      <c r="H232" s="175"/>
      <c r="I232" s="131"/>
      <c r="J232" s="131"/>
      <c r="K232" s="131"/>
      <c r="L232" s="255"/>
    </row>
    <row r="233" spans="1:12" s="2" customFormat="1" ht="11.25">
      <c r="A233" s="128" t="s">
        <v>49</v>
      </c>
      <c r="B233" s="174"/>
      <c r="C233" s="174"/>
      <c r="D233" s="174">
        <v>4210</v>
      </c>
      <c r="E233" s="175">
        <v>1000</v>
      </c>
      <c r="F233" s="175">
        <v>1000</v>
      </c>
      <c r="G233" s="175"/>
      <c r="H233" s="175"/>
      <c r="I233" s="131"/>
      <c r="J233" s="131"/>
      <c r="K233" s="131"/>
      <c r="L233" s="255"/>
    </row>
    <row r="234" spans="1:12" s="12" customFormat="1" ht="22.5" customHeight="1">
      <c r="A234" s="120" t="s">
        <v>85</v>
      </c>
      <c r="B234" s="178">
        <v>851</v>
      </c>
      <c r="C234" s="178"/>
      <c r="D234" s="178"/>
      <c r="E234" s="179">
        <f>E237+E235</f>
        <v>105000</v>
      </c>
      <c r="F234" s="179">
        <f>F237+F235</f>
        <v>105000</v>
      </c>
      <c r="G234" s="179">
        <v>35000</v>
      </c>
      <c r="H234" s="179">
        <v>3500</v>
      </c>
      <c r="I234" s="123">
        <v>20000</v>
      </c>
      <c r="J234" s="123"/>
      <c r="K234" s="123"/>
      <c r="L234" s="252"/>
    </row>
    <row r="235" spans="1:12" s="12" customFormat="1" ht="11.25" customHeight="1">
      <c r="A235" s="150" t="s">
        <v>229</v>
      </c>
      <c r="B235" s="182"/>
      <c r="C235" s="182">
        <v>85153</v>
      </c>
      <c r="D235" s="182"/>
      <c r="E235" s="185">
        <v>3000</v>
      </c>
      <c r="F235" s="184">
        <v>3000</v>
      </c>
      <c r="G235" s="185"/>
      <c r="H235" s="185"/>
      <c r="I235" s="154"/>
      <c r="J235" s="154"/>
      <c r="K235" s="154"/>
      <c r="L235" s="258"/>
    </row>
    <row r="236" spans="1:12" s="12" customFormat="1" ht="11.25" customHeight="1">
      <c r="A236" s="155" t="s">
        <v>46</v>
      </c>
      <c r="B236" s="182"/>
      <c r="C236" s="182"/>
      <c r="D236" s="186">
        <v>4300</v>
      </c>
      <c r="E236" s="187">
        <v>3000</v>
      </c>
      <c r="F236" s="187">
        <v>3000</v>
      </c>
      <c r="G236" s="185"/>
      <c r="H236" s="185"/>
      <c r="I236" s="154"/>
      <c r="J236" s="154"/>
      <c r="K236" s="154"/>
      <c r="L236" s="258"/>
    </row>
    <row r="237" spans="1:12" s="15" customFormat="1" ht="10.5">
      <c r="A237" s="124" t="s">
        <v>86</v>
      </c>
      <c r="B237" s="176"/>
      <c r="C237" s="176">
        <v>85154</v>
      </c>
      <c r="D237" s="176"/>
      <c r="E237" s="177">
        <f>E242+E243+E244+E238+E241+E239+E240</f>
        <v>102000</v>
      </c>
      <c r="F237" s="177">
        <v>102000</v>
      </c>
      <c r="G237" s="177">
        <v>35000</v>
      </c>
      <c r="H237" s="177">
        <v>3500</v>
      </c>
      <c r="I237" s="127">
        <v>20000</v>
      </c>
      <c r="J237" s="127"/>
      <c r="K237" s="127"/>
      <c r="L237" s="253"/>
    </row>
    <row r="238" spans="1:12" s="15" customFormat="1" ht="39">
      <c r="A238" s="128" t="s">
        <v>174</v>
      </c>
      <c r="B238" s="188"/>
      <c r="C238" s="188"/>
      <c r="D238" s="174">
        <v>2830</v>
      </c>
      <c r="E238" s="175">
        <v>20000</v>
      </c>
      <c r="F238" s="175">
        <v>20000</v>
      </c>
      <c r="G238" s="189"/>
      <c r="H238" s="189"/>
      <c r="I238" s="131">
        <v>20000</v>
      </c>
      <c r="J238" s="131"/>
      <c r="K238" s="134"/>
      <c r="L238" s="259"/>
    </row>
    <row r="239" spans="1:12" s="15" customFormat="1" ht="11.25">
      <c r="A239" s="128" t="s">
        <v>58</v>
      </c>
      <c r="B239" s="188"/>
      <c r="C239" s="188"/>
      <c r="D239" s="174">
        <v>4110</v>
      </c>
      <c r="E239" s="175">
        <v>3000</v>
      </c>
      <c r="F239" s="175">
        <v>3000</v>
      </c>
      <c r="G239" s="189"/>
      <c r="H239" s="300">
        <v>3000</v>
      </c>
      <c r="I239" s="131"/>
      <c r="J239" s="131"/>
      <c r="K239" s="134"/>
      <c r="L239" s="259"/>
    </row>
    <row r="240" spans="1:12" s="15" customFormat="1" ht="11.25">
      <c r="A240" s="128" t="s">
        <v>59</v>
      </c>
      <c r="B240" s="188"/>
      <c r="C240" s="188"/>
      <c r="D240" s="174">
        <v>4120</v>
      </c>
      <c r="E240" s="175">
        <v>500</v>
      </c>
      <c r="F240" s="175">
        <v>500</v>
      </c>
      <c r="G240" s="189"/>
      <c r="H240" s="300">
        <v>500</v>
      </c>
      <c r="I240" s="131"/>
      <c r="J240" s="131"/>
      <c r="K240" s="134"/>
      <c r="L240" s="259"/>
    </row>
    <row r="241" spans="1:12" s="15" customFormat="1" ht="11.25">
      <c r="A241" s="128" t="s">
        <v>168</v>
      </c>
      <c r="B241" s="188"/>
      <c r="C241" s="188"/>
      <c r="D241" s="174">
        <v>4170</v>
      </c>
      <c r="E241" s="175">
        <v>35000</v>
      </c>
      <c r="F241" s="175">
        <v>35000</v>
      </c>
      <c r="G241" s="300">
        <v>35000</v>
      </c>
      <c r="H241" s="189"/>
      <c r="I241" s="131"/>
      <c r="J241" s="131"/>
      <c r="K241" s="134"/>
      <c r="L241" s="259"/>
    </row>
    <row r="242" spans="1:12" s="2" customFormat="1" ht="11.25">
      <c r="A242" s="128" t="s">
        <v>49</v>
      </c>
      <c r="B242" s="174"/>
      <c r="C242" s="174"/>
      <c r="D242" s="174">
        <v>4210</v>
      </c>
      <c r="E242" s="175">
        <v>23000</v>
      </c>
      <c r="F242" s="175">
        <v>23000</v>
      </c>
      <c r="G242" s="175"/>
      <c r="H242" s="175"/>
      <c r="I242" s="131"/>
      <c r="J242" s="131"/>
      <c r="K242" s="131"/>
      <c r="L242" s="255"/>
    </row>
    <row r="243" spans="1:12" s="2" customFormat="1" ht="11.25">
      <c r="A243" s="128" t="s">
        <v>46</v>
      </c>
      <c r="B243" s="174"/>
      <c r="C243" s="174"/>
      <c r="D243" s="174">
        <v>4300</v>
      </c>
      <c r="E243" s="175">
        <v>20000</v>
      </c>
      <c r="F243" s="175">
        <v>20000</v>
      </c>
      <c r="G243" s="175"/>
      <c r="H243" s="175"/>
      <c r="I243" s="131"/>
      <c r="J243" s="131"/>
      <c r="K243" s="131"/>
      <c r="L243" s="255"/>
    </row>
    <row r="244" spans="1:12" s="2" customFormat="1" ht="11.25">
      <c r="A244" s="135" t="s">
        <v>62</v>
      </c>
      <c r="B244" s="180"/>
      <c r="C244" s="180"/>
      <c r="D244" s="180">
        <v>4410</v>
      </c>
      <c r="E244" s="181">
        <v>500</v>
      </c>
      <c r="F244" s="181">
        <v>500</v>
      </c>
      <c r="G244" s="181"/>
      <c r="H244" s="181"/>
      <c r="I244" s="137"/>
      <c r="J244" s="137"/>
      <c r="K244" s="137"/>
      <c r="L244" s="256"/>
    </row>
    <row r="245" spans="1:12" s="12" customFormat="1" ht="22.5" customHeight="1">
      <c r="A245" s="165" t="s">
        <v>190</v>
      </c>
      <c r="B245" s="198">
        <v>852</v>
      </c>
      <c r="C245" s="198"/>
      <c r="D245" s="199"/>
      <c r="E245" s="200">
        <f>E262+E265+E267+E285+E260+E246+E248+E287</f>
        <v>2360500</v>
      </c>
      <c r="F245" s="200">
        <f>F262+F265+F267+F285+F260+F246+F248+F287</f>
        <v>2360500</v>
      </c>
      <c r="G245" s="200">
        <v>188100</v>
      </c>
      <c r="H245" s="200">
        <v>37200</v>
      </c>
      <c r="I245" s="201"/>
      <c r="J245" s="201"/>
      <c r="K245" s="201"/>
      <c r="L245" s="265"/>
    </row>
    <row r="246" spans="1:12" s="15" customFormat="1" ht="10.5">
      <c r="A246" s="124" t="s">
        <v>141</v>
      </c>
      <c r="B246" s="176"/>
      <c r="C246" s="176">
        <v>85202</v>
      </c>
      <c r="D246" s="202"/>
      <c r="E246" s="177">
        <f>E247</f>
        <v>14000</v>
      </c>
      <c r="F246" s="177">
        <f>F247</f>
        <v>14000</v>
      </c>
      <c r="G246" s="124"/>
      <c r="H246" s="124"/>
      <c r="I246" s="203"/>
      <c r="J246" s="203"/>
      <c r="K246" s="203"/>
      <c r="L246" s="266"/>
    </row>
    <row r="247" spans="1:12" s="12" customFormat="1" ht="29.25">
      <c r="A247" s="204" t="s">
        <v>176</v>
      </c>
      <c r="B247" s="205"/>
      <c r="C247" s="205"/>
      <c r="D247" s="206">
        <v>4330</v>
      </c>
      <c r="E247" s="195">
        <v>14000</v>
      </c>
      <c r="F247" s="195">
        <v>14000</v>
      </c>
      <c r="G247" s="207"/>
      <c r="H247" s="207"/>
      <c r="I247" s="208"/>
      <c r="J247" s="208"/>
      <c r="K247" s="208"/>
      <c r="L247" s="267"/>
    </row>
    <row r="248" spans="1:12" s="12" customFormat="1" ht="36.75">
      <c r="A248" s="150" t="s">
        <v>220</v>
      </c>
      <c r="B248" s="182"/>
      <c r="C248" s="183">
        <v>85212</v>
      </c>
      <c r="D248" s="209"/>
      <c r="E248" s="184">
        <f>E249+E250+E252+E253+E254+E255+E256+E251+E257+E258+E259</f>
        <v>1854000</v>
      </c>
      <c r="F248" s="184">
        <v>1854000</v>
      </c>
      <c r="G248" s="184">
        <v>20600</v>
      </c>
      <c r="H248" s="184">
        <v>4200</v>
      </c>
      <c r="I248" s="210"/>
      <c r="J248" s="210"/>
      <c r="K248" s="210"/>
      <c r="L248" s="268"/>
    </row>
    <row r="249" spans="1:12" s="12" customFormat="1" ht="11.25">
      <c r="A249" s="172" t="s">
        <v>88</v>
      </c>
      <c r="B249" s="211"/>
      <c r="C249" s="212"/>
      <c r="D249" s="209">
        <v>3110</v>
      </c>
      <c r="E249" s="213">
        <v>1750000</v>
      </c>
      <c r="F249" s="213">
        <v>1750000</v>
      </c>
      <c r="G249" s="155"/>
      <c r="H249" s="302"/>
      <c r="I249" s="214"/>
      <c r="J249" s="214"/>
      <c r="K249" s="214"/>
      <c r="L249" s="268"/>
    </row>
    <row r="250" spans="1:12" s="12" customFormat="1" ht="13.5" customHeight="1">
      <c r="A250" s="141" t="s">
        <v>204</v>
      </c>
      <c r="B250" s="215"/>
      <c r="C250" s="216"/>
      <c r="D250" s="217">
        <v>4010</v>
      </c>
      <c r="E250" s="218">
        <v>19000</v>
      </c>
      <c r="F250" s="218">
        <v>19000</v>
      </c>
      <c r="G250" s="175">
        <v>19000</v>
      </c>
      <c r="H250" s="301"/>
      <c r="I250" s="219"/>
      <c r="J250" s="219"/>
      <c r="K250" s="219"/>
      <c r="L250" s="269"/>
    </row>
    <row r="251" spans="1:12" s="12" customFormat="1" ht="11.25">
      <c r="A251" s="141" t="s">
        <v>209</v>
      </c>
      <c r="B251" s="215"/>
      <c r="C251" s="216"/>
      <c r="D251" s="217">
        <v>4040</v>
      </c>
      <c r="E251" s="218">
        <v>1600</v>
      </c>
      <c r="F251" s="218">
        <v>1600</v>
      </c>
      <c r="G251" s="175">
        <v>1600</v>
      </c>
      <c r="H251" s="301"/>
      <c r="I251" s="219"/>
      <c r="J251" s="219"/>
      <c r="K251" s="219"/>
      <c r="L251" s="269"/>
    </row>
    <row r="252" spans="1:12" s="12" customFormat="1" ht="11.25">
      <c r="A252" s="141" t="s">
        <v>206</v>
      </c>
      <c r="B252" s="215"/>
      <c r="C252" s="216"/>
      <c r="D252" s="217">
        <v>4110</v>
      </c>
      <c r="E252" s="218">
        <v>53700</v>
      </c>
      <c r="F252" s="218">
        <v>53700</v>
      </c>
      <c r="G252" s="84"/>
      <c r="H252" s="301">
        <v>3700</v>
      </c>
      <c r="I252" s="219"/>
      <c r="J252" s="219"/>
      <c r="K252" s="219"/>
      <c r="L252" s="269"/>
    </row>
    <row r="253" spans="1:12" s="12" customFormat="1" ht="11.25">
      <c r="A253" s="141" t="s">
        <v>207</v>
      </c>
      <c r="B253" s="215"/>
      <c r="C253" s="216"/>
      <c r="D253" s="217">
        <v>4120</v>
      </c>
      <c r="E253" s="218">
        <v>500</v>
      </c>
      <c r="F253" s="218">
        <v>500</v>
      </c>
      <c r="G253" s="84"/>
      <c r="H253" s="301">
        <v>500</v>
      </c>
      <c r="I253" s="219"/>
      <c r="J253" s="219"/>
      <c r="K253" s="219"/>
      <c r="L253" s="269"/>
    </row>
    <row r="254" spans="1:12" s="12" customFormat="1" ht="11.25">
      <c r="A254" s="141" t="s">
        <v>210</v>
      </c>
      <c r="B254" s="215"/>
      <c r="C254" s="216"/>
      <c r="D254" s="217">
        <v>4210</v>
      </c>
      <c r="E254" s="218">
        <v>2000</v>
      </c>
      <c r="F254" s="218">
        <v>2000</v>
      </c>
      <c r="G254" s="128"/>
      <c r="H254" s="303"/>
      <c r="I254" s="219"/>
      <c r="J254" s="219"/>
      <c r="K254" s="219"/>
      <c r="L254" s="269"/>
    </row>
    <row r="255" spans="1:12" s="12" customFormat="1" ht="11.25">
      <c r="A255" s="141" t="s">
        <v>208</v>
      </c>
      <c r="B255" s="215"/>
      <c r="C255" s="216"/>
      <c r="D255" s="217">
        <v>4300</v>
      </c>
      <c r="E255" s="218">
        <v>23400</v>
      </c>
      <c r="F255" s="218">
        <v>23400</v>
      </c>
      <c r="G255" s="128"/>
      <c r="H255" s="303"/>
      <c r="I255" s="219"/>
      <c r="J255" s="219"/>
      <c r="K255" s="219"/>
      <c r="L255" s="269"/>
    </row>
    <row r="256" spans="1:12" s="12" customFormat="1" ht="19.5">
      <c r="A256" s="141" t="s">
        <v>211</v>
      </c>
      <c r="B256" s="215"/>
      <c r="C256" s="215"/>
      <c r="D256" s="217">
        <v>4440</v>
      </c>
      <c r="E256" s="218">
        <v>800</v>
      </c>
      <c r="F256" s="218">
        <v>800</v>
      </c>
      <c r="G256" s="175"/>
      <c r="H256" s="301"/>
      <c r="I256" s="219"/>
      <c r="J256" s="219"/>
      <c r="K256" s="219"/>
      <c r="L256" s="269"/>
    </row>
    <row r="257" spans="1:12" s="12" customFormat="1" ht="19.5">
      <c r="A257" s="128" t="s">
        <v>245</v>
      </c>
      <c r="B257" s="215"/>
      <c r="C257" s="215"/>
      <c r="D257" s="217">
        <v>4700</v>
      </c>
      <c r="E257" s="218">
        <v>1000</v>
      </c>
      <c r="F257" s="218">
        <v>1000</v>
      </c>
      <c r="G257" s="175"/>
      <c r="H257" s="301"/>
      <c r="I257" s="219"/>
      <c r="J257" s="219"/>
      <c r="K257" s="219"/>
      <c r="L257" s="269"/>
    </row>
    <row r="258" spans="1:12" s="12" customFormat="1" ht="30.75" customHeight="1">
      <c r="A258" s="128" t="s">
        <v>246</v>
      </c>
      <c r="B258" s="215"/>
      <c r="C258" s="215"/>
      <c r="D258" s="217">
        <v>4740</v>
      </c>
      <c r="E258" s="218">
        <v>1000</v>
      </c>
      <c r="F258" s="218">
        <v>1000</v>
      </c>
      <c r="G258" s="175"/>
      <c r="H258" s="301"/>
      <c r="I258" s="219"/>
      <c r="J258" s="219"/>
      <c r="K258" s="219"/>
      <c r="L258" s="269"/>
    </row>
    <row r="259" spans="1:12" s="12" customFormat="1" ht="19.5">
      <c r="A259" s="128" t="s">
        <v>247</v>
      </c>
      <c r="B259" s="220"/>
      <c r="C259" s="220"/>
      <c r="D259" s="221">
        <v>4750</v>
      </c>
      <c r="E259" s="222">
        <v>1000</v>
      </c>
      <c r="F259" s="222">
        <v>1000</v>
      </c>
      <c r="G259" s="181"/>
      <c r="H259" s="304"/>
      <c r="I259" s="223"/>
      <c r="J259" s="223"/>
      <c r="K259" s="223"/>
      <c r="L259" s="270"/>
    </row>
    <row r="260" spans="1:12" s="15" customFormat="1" ht="27">
      <c r="A260" s="124" t="s">
        <v>87</v>
      </c>
      <c r="B260" s="224"/>
      <c r="C260" s="224">
        <v>85213</v>
      </c>
      <c r="D260" s="225"/>
      <c r="E260" s="226">
        <f>E261</f>
        <v>22000</v>
      </c>
      <c r="F260" s="226">
        <f>F261</f>
        <v>22000</v>
      </c>
      <c r="G260" s="227"/>
      <c r="H260" s="227"/>
      <c r="I260" s="228"/>
      <c r="J260" s="228"/>
      <c r="K260" s="228"/>
      <c r="L260" s="271"/>
    </row>
    <row r="261" spans="1:12" s="2" customFormat="1" ht="11.25">
      <c r="A261" s="128" t="s">
        <v>212</v>
      </c>
      <c r="B261" s="174"/>
      <c r="C261" s="174"/>
      <c r="D261" s="217">
        <v>4130</v>
      </c>
      <c r="E261" s="175">
        <v>22000</v>
      </c>
      <c r="F261" s="175">
        <v>22000</v>
      </c>
      <c r="G261" s="128"/>
      <c r="H261" s="128"/>
      <c r="I261" s="229"/>
      <c r="J261" s="229"/>
      <c r="K261" s="229"/>
      <c r="L261" s="272"/>
    </row>
    <row r="262" spans="1:12" s="15" customFormat="1" ht="18">
      <c r="A262" s="124" t="s">
        <v>201</v>
      </c>
      <c r="B262" s="176"/>
      <c r="C262" s="176">
        <v>85214</v>
      </c>
      <c r="D262" s="202"/>
      <c r="E262" s="177">
        <f>E263+E264</f>
        <v>167000</v>
      </c>
      <c r="F262" s="177">
        <f>F263+F264</f>
        <v>167000</v>
      </c>
      <c r="G262" s="124"/>
      <c r="H262" s="124"/>
      <c r="I262" s="203"/>
      <c r="J262" s="203"/>
      <c r="K262" s="203"/>
      <c r="L262" s="266"/>
    </row>
    <row r="263" spans="1:12" s="2" customFormat="1" ht="11.25">
      <c r="A263" s="128" t="s">
        <v>88</v>
      </c>
      <c r="B263" s="174"/>
      <c r="C263" s="174"/>
      <c r="D263" s="217">
        <v>3110</v>
      </c>
      <c r="E263" s="175">
        <v>132000</v>
      </c>
      <c r="F263" s="175">
        <v>132000</v>
      </c>
      <c r="G263" s="128"/>
      <c r="H263" s="128"/>
      <c r="I263" s="229"/>
      <c r="J263" s="229"/>
      <c r="K263" s="229"/>
      <c r="L263" s="272"/>
    </row>
    <row r="264" spans="1:12" s="2" customFormat="1" ht="11.25">
      <c r="A264" s="128" t="s">
        <v>89</v>
      </c>
      <c r="B264" s="174"/>
      <c r="C264" s="174"/>
      <c r="D264" s="217">
        <v>3110</v>
      </c>
      <c r="E264" s="175">
        <v>35000</v>
      </c>
      <c r="F264" s="175">
        <v>35000</v>
      </c>
      <c r="G264" s="128"/>
      <c r="H264" s="128"/>
      <c r="I264" s="229"/>
      <c r="J264" s="229"/>
      <c r="K264" s="229"/>
      <c r="L264" s="272"/>
    </row>
    <row r="265" spans="1:12" s="15" customFormat="1" ht="10.5">
      <c r="A265" s="124" t="s">
        <v>92</v>
      </c>
      <c r="B265" s="176"/>
      <c r="C265" s="176">
        <v>85215</v>
      </c>
      <c r="D265" s="202"/>
      <c r="E265" s="177">
        <f>E266</f>
        <v>1000</v>
      </c>
      <c r="F265" s="177">
        <f>F266</f>
        <v>1000</v>
      </c>
      <c r="G265" s="124"/>
      <c r="H265" s="124"/>
      <c r="I265" s="203"/>
      <c r="J265" s="203"/>
      <c r="K265" s="203"/>
      <c r="L265" s="266"/>
    </row>
    <row r="266" spans="1:12" s="2" customFormat="1" ht="11.25">
      <c r="A266" s="128" t="s">
        <v>90</v>
      </c>
      <c r="B266" s="174"/>
      <c r="C266" s="174"/>
      <c r="D266" s="217">
        <v>3110</v>
      </c>
      <c r="E266" s="175">
        <v>1000</v>
      </c>
      <c r="F266" s="175">
        <v>1000</v>
      </c>
      <c r="G266" s="128"/>
      <c r="H266" s="128"/>
      <c r="I266" s="229"/>
      <c r="J266" s="229"/>
      <c r="K266" s="229"/>
      <c r="L266" s="272"/>
    </row>
    <row r="267" spans="1:12" s="15" customFormat="1" ht="10.5">
      <c r="A267" s="124" t="s">
        <v>91</v>
      </c>
      <c r="B267" s="176"/>
      <c r="C267" s="176">
        <v>85219</v>
      </c>
      <c r="D267" s="202"/>
      <c r="E267" s="177">
        <f>E268+E269+E270+E273+E274+E276+E279+E280+E281+E271+E272+E275+E277+E278+E282+E283+E284</f>
        <v>236500</v>
      </c>
      <c r="F267" s="177">
        <f>SUM(F268:F284)</f>
        <v>236500</v>
      </c>
      <c r="G267" s="177">
        <v>166500</v>
      </c>
      <c r="H267" s="177">
        <v>33000</v>
      </c>
      <c r="I267" s="203"/>
      <c r="J267" s="203"/>
      <c r="K267" s="203"/>
      <c r="L267" s="273"/>
    </row>
    <row r="268" spans="1:12" s="2" customFormat="1" ht="11.25">
      <c r="A268" s="155" t="s">
        <v>57</v>
      </c>
      <c r="B268" s="186"/>
      <c r="C268" s="186"/>
      <c r="D268" s="209">
        <v>4010</v>
      </c>
      <c r="E268" s="187">
        <v>150000</v>
      </c>
      <c r="F268" s="187">
        <v>150000</v>
      </c>
      <c r="G268" s="187">
        <v>150000</v>
      </c>
      <c r="H268" s="187"/>
      <c r="I268" s="230"/>
      <c r="J268" s="230"/>
      <c r="K268" s="230"/>
      <c r="L268" s="274"/>
    </row>
    <row r="269" spans="1:12" s="2" customFormat="1" ht="11.25">
      <c r="A269" s="128" t="s">
        <v>64</v>
      </c>
      <c r="B269" s="174"/>
      <c r="C269" s="174"/>
      <c r="D269" s="217">
        <v>4040</v>
      </c>
      <c r="E269" s="175">
        <v>9500</v>
      </c>
      <c r="F269" s="175">
        <v>9500</v>
      </c>
      <c r="G269" s="175">
        <v>9500</v>
      </c>
      <c r="H269" s="175"/>
      <c r="I269" s="229"/>
      <c r="J269" s="229"/>
      <c r="K269" s="229"/>
      <c r="L269" s="272"/>
    </row>
    <row r="270" spans="1:12" s="2" customFormat="1" ht="11.25">
      <c r="A270" s="128" t="s">
        <v>58</v>
      </c>
      <c r="B270" s="174"/>
      <c r="C270" s="174"/>
      <c r="D270" s="217">
        <v>4110</v>
      </c>
      <c r="E270" s="175">
        <v>29000</v>
      </c>
      <c r="F270" s="175">
        <v>29000</v>
      </c>
      <c r="G270" s="175"/>
      <c r="H270" s="175">
        <v>29000</v>
      </c>
      <c r="I270" s="229"/>
      <c r="J270" s="229"/>
      <c r="K270" s="229"/>
      <c r="L270" s="272"/>
    </row>
    <row r="271" spans="1:12" s="2" customFormat="1" ht="11.25">
      <c r="A271" s="128" t="s">
        <v>59</v>
      </c>
      <c r="B271" s="174"/>
      <c r="C271" s="174"/>
      <c r="D271" s="217">
        <v>4120</v>
      </c>
      <c r="E271" s="175">
        <v>4000</v>
      </c>
      <c r="F271" s="175">
        <v>4000</v>
      </c>
      <c r="G271" s="175"/>
      <c r="H271" s="175">
        <v>4000</v>
      </c>
      <c r="I271" s="229"/>
      <c r="J271" s="229"/>
      <c r="K271" s="229"/>
      <c r="L271" s="272"/>
    </row>
    <row r="272" spans="1:12" s="2" customFormat="1" ht="11.25">
      <c r="A272" s="128" t="s">
        <v>168</v>
      </c>
      <c r="B272" s="174"/>
      <c r="C272" s="174"/>
      <c r="D272" s="217">
        <v>4170</v>
      </c>
      <c r="E272" s="175">
        <v>7000</v>
      </c>
      <c r="F272" s="175">
        <v>7000</v>
      </c>
      <c r="G272" s="175">
        <v>7000</v>
      </c>
      <c r="H272" s="231"/>
      <c r="I272" s="229"/>
      <c r="J272" s="229"/>
      <c r="K272" s="229"/>
      <c r="L272" s="272"/>
    </row>
    <row r="273" spans="1:12" s="2" customFormat="1" ht="11.25">
      <c r="A273" s="128" t="s">
        <v>49</v>
      </c>
      <c r="B273" s="174"/>
      <c r="C273" s="174"/>
      <c r="D273" s="217">
        <v>4210</v>
      </c>
      <c r="E273" s="175">
        <v>8000</v>
      </c>
      <c r="F273" s="175">
        <v>8000</v>
      </c>
      <c r="G273" s="232"/>
      <c r="H273" s="232"/>
      <c r="I273" s="229"/>
      <c r="J273" s="229"/>
      <c r="K273" s="229"/>
      <c r="L273" s="272"/>
    </row>
    <row r="274" spans="1:12" s="2" customFormat="1" ht="11.25">
      <c r="A274" s="128" t="s">
        <v>53</v>
      </c>
      <c r="B274" s="174"/>
      <c r="C274" s="174"/>
      <c r="D274" s="217">
        <v>4260</v>
      </c>
      <c r="E274" s="175">
        <v>1000</v>
      </c>
      <c r="F274" s="175">
        <v>1000</v>
      </c>
      <c r="G274" s="128"/>
      <c r="H274" s="128"/>
      <c r="I274" s="229"/>
      <c r="J274" s="229"/>
      <c r="K274" s="229"/>
      <c r="L274" s="272"/>
    </row>
    <row r="275" spans="1:12" s="2" customFormat="1" ht="11.25">
      <c r="A275" s="128" t="s">
        <v>172</v>
      </c>
      <c r="B275" s="174"/>
      <c r="C275" s="174"/>
      <c r="D275" s="217">
        <v>4280</v>
      </c>
      <c r="E275" s="175">
        <v>300</v>
      </c>
      <c r="F275" s="175">
        <v>300</v>
      </c>
      <c r="G275" s="128"/>
      <c r="H275" s="128"/>
      <c r="I275" s="229"/>
      <c r="J275" s="229"/>
      <c r="K275" s="229"/>
      <c r="L275" s="272"/>
    </row>
    <row r="276" spans="1:12" s="2" customFormat="1" ht="11.25">
      <c r="A276" s="128" t="s">
        <v>46</v>
      </c>
      <c r="B276" s="174"/>
      <c r="C276" s="174"/>
      <c r="D276" s="217">
        <v>4300</v>
      </c>
      <c r="E276" s="175">
        <v>10300</v>
      </c>
      <c r="F276" s="175">
        <v>10300</v>
      </c>
      <c r="G276" s="128"/>
      <c r="H276" s="128"/>
      <c r="I276" s="229"/>
      <c r="J276" s="229"/>
      <c r="K276" s="229"/>
      <c r="L276" s="272"/>
    </row>
    <row r="277" spans="1:12" s="2" customFormat="1" ht="11.25">
      <c r="A277" s="128" t="s">
        <v>195</v>
      </c>
      <c r="B277" s="174"/>
      <c r="C277" s="174"/>
      <c r="D277" s="217">
        <v>4350</v>
      </c>
      <c r="E277" s="175">
        <v>800</v>
      </c>
      <c r="F277" s="175">
        <v>800</v>
      </c>
      <c r="G277" s="128"/>
      <c r="H277" s="128"/>
      <c r="I277" s="229"/>
      <c r="J277" s="229"/>
      <c r="K277" s="229"/>
      <c r="L277" s="272"/>
    </row>
    <row r="278" spans="1:12" s="2" customFormat="1" ht="19.5">
      <c r="A278" s="128" t="s">
        <v>239</v>
      </c>
      <c r="B278" s="174"/>
      <c r="C278" s="174"/>
      <c r="D278" s="217">
        <v>4370</v>
      </c>
      <c r="E278" s="175">
        <v>4000</v>
      </c>
      <c r="F278" s="175">
        <v>4000</v>
      </c>
      <c r="G278" s="128"/>
      <c r="H278" s="128"/>
      <c r="I278" s="229"/>
      <c r="J278" s="229"/>
      <c r="K278" s="229"/>
      <c r="L278" s="272"/>
    </row>
    <row r="279" spans="1:12" s="2" customFormat="1" ht="11.25">
      <c r="A279" s="128" t="s">
        <v>62</v>
      </c>
      <c r="B279" s="174"/>
      <c r="C279" s="174"/>
      <c r="D279" s="217">
        <v>4410</v>
      </c>
      <c r="E279" s="175">
        <v>4000</v>
      </c>
      <c r="F279" s="175">
        <v>4000</v>
      </c>
      <c r="G279" s="128"/>
      <c r="H279" s="128"/>
      <c r="I279" s="229"/>
      <c r="J279" s="229"/>
      <c r="K279" s="229"/>
      <c r="L279" s="272"/>
    </row>
    <row r="280" spans="1:12" s="2" customFormat="1" ht="11.25">
      <c r="A280" s="128" t="s">
        <v>66</v>
      </c>
      <c r="B280" s="174"/>
      <c r="C280" s="174"/>
      <c r="D280" s="217">
        <v>4430</v>
      </c>
      <c r="E280" s="175">
        <v>800</v>
      </c>
      <c r="F280" s="175">
        <v>800</v>
      </c>
      <c r="G280" s="128"/>
      <c r="H280" s="128"/>
      <c r="I280" s="229"/>
      <c r="J280" s="229"/>
      <c r="K280" s="229"/>
      <c r="L280" s="272"/>
    </row>
    <row r="281" spans="1:12" s="2" customFormat="1" ht="21" customHeight="1">
      <c r="A281" s="128" t="s">
        <v>67</v>
      </c>
      <c r="B281" s="174"/>
      <c r="C281" s="174"/>
      <c r="D281" s="217">
        <v>4440</v>
      </c>
      <c r="E281" s="175">
        <v>2800</v>
      </c>
      <c r="F281" s="175">
        <v>2800</v>
      </c>
      <c r="G281" s="128"/>
      <c r="H281" s="128"/>
      <c r="I281" s="229"/>
      <c r="J281" s="229"/>
      <c r="K281" s="229"/>
      <c r="L281" s="272"/>
    </row>
    <row r="282" spans="1:12" s="2" customFormat="1" ht="21" customHeight="1">
      <c r="A282" s="128" t="s">
        <v>241</v>
      </c>
      <c r="B282" s="174"/>
      <c r="C282" s="174"/>
      <c r="D282" s="217">
        <v>4700</v>
      </c>
      <c r="E282" s="175">
        <v>1000</v>
      </c>
      <c r="F282" s="175">
        <v>1000</v>
      </c>
      <c r="G282" s="128"/>
      <c r="H282" s="128"/>
      <c r="I282" s="229"/>
      <c r="J282" s="229"/>
      <c r="K282" s="229"/>
      <c r="L282" s="272"/>
    </row>
    <row r="283" spans="1:12" s="2" customFormat="1" ht="21" customHeight="1">
      <c r="A283" s="128" t="s">
        <v>242</v>
      </c>
      <c r="B283" s="174"/>
      <c r="C283" s="174"/>
      <c r="D283" s="217">
        <v>4740</v>
      </c>
      <c r="E283" s="175">
        <v>2000</v>
      </c>
      <c r="F283" s="175">
        <v>2000</v>
      </c>
      <c r="G283" s="128"/>
      <c r="H283" s="128"/>
      <c r="I283" s="229"/>
      <c r="J283" s="229"/>
      <c r="K283" s="229"/>
      <c r="L283" s="272"/>
    </row>
    <row r="284" spans="1:12" s="2" customFormat="1" ht="21" customHeight="1">
      <c r="A284" s="135" t="s">
        <v>243</v>
      </c>
      <c r="B284" s="180"/>
      <c r="C284" s="221"/>
      <c r="D284" s="180">
        <v>4750</v>
      </c>
      <c r="E284" s="233">
        <v>2000</v>
      </c>
      <c r="F284" s="181">
        <v>2000</v>
      </c>
      <c r="G284" s="135"/>
      <c r="H284" s="135"/>
      <c r="I284" s="234"/>
      <c r="J284" s="234"/>
      <c r="K284" s="234"/>
      <c r="L284" s="247"/>
    </row>
    <row r="285" spans="1:12" s="15" customFormat="1" ht="18">
      <c r="A285" s="227" t="s">
        <v>93</v>
      </c>
      <c r="B285" s="224"/>
      <c r="C285" s="224">
        <v>85228</v>
      </c>
      <c r="D285" s="235"/>
      <c r="E285" s="226">
        <f>E286</f>
        <v>1000</v>
      </c>
      <c r="F285" s="226">
        <f>F286</f>
        <v>1000</v>
      </c>
      <c r="G285" s="226">
        <v>1000</v>
      </c>
      <c r="H285" s="226"/>
      <c r="I285" s="228"/>
      <c r="J285" s="228"/>
      <c r="K285" s="228"/>
      <c r="L285" s="271"/>
    </row>
    <row r="286" spans="1:12" s="15" customFormat="1" ht="11.25">
      <c r="A286" s="204" t="s">
        <v>168</v>
      </c>
      <c r="B286" s="176"/>
      <c r="C286" s="176"/>
      <c r="D286" s="194">
        <v>4170</v>
      </c>
      <c r="E286" s="195">
        <v>1000</v>
      </c>
      <c r="F286" s="195">
        <v>1000</v>
      </c>
      <c r="G286" s="289">
        <v>1000</v>
      </c>
      <c r="H286" s="226"/>
      <c r="I286" s="228"/>
      <c r="J286" s="228"/>
      <c r="K286" s="228"/>
      <c r="L286" s="271"/>
    </row>
    <row r="287" spans="1:12" s="77" customFormat="1" ht="10.5">
      <c r="A287" s="150" t="s">
        <v>169</v>
      </c>
      <c r="B287" s="236"/>
      <c r="C287" s="183">
        <v>85295</v>
      </c>
      <c r="D287" s="183"/>
      <c r="E287" s="184">
        <v>65000</v>
      </c>
      <c r="F287" s="184">
        <f>F288</f>
        <v>65000</v>
      </c>
      <c r="G287" s="177"/>
      <c r="H287" s="177"/>
      <c r="I287" s="203"/>
      <c r="J287" s="203"/>
      <c r="K287" s="203"/>
      <c r="L287" s="266"/>
    </row>
    <row r="288" spans="1:12" s="15" customFormat="1" ht="11.25">
      <c r="A288" s="155" t="s">
        <v>90</v>
      </c>
      <c r="B288" s="236"/>
      <c r="C288" s="183"/>
      <c r="D288" s="186">
        <v>3110</v>
      </c>
      <c r="E288" s="187">
        <v>65000</v>
      </c>
      <c r="F288" s="187">
        <v>65000</v>
      </c>
      <c r="G288" s="189"/>
      <c r="H288" s="189"/>
      <c r="I288" s="237"/>
      <c r="J288" s="237"/>
      <c r="K288" s="237"/>
      <c r="L288" s="275"/>
    </row>
    <row r="289" spans="1:13" s="12" customFormat="1" ht="22.5" customHeight="1">
      <c r="A289" s="120" t="s">
        <v>95</v>
      </c>
      <c r="B289" s="238">
        <v>900</v>
      </c>
      <c r="C289" s="178"/>
      <c r="D289" s="178"/>
      <c r="E289" s="179">
        <f>E311+E293+E290+E309</f>
        <v>1337150</v>
      </c>
      <c r="F289" s="179">
        <f>F311+F293+F290</f>
        <v>293900</v>
      </c>
      <c r="G289" s="179">
        <v>40200</v>
      </c>
      <c r="H289" s="179">
        <v>8100</v>
      </c>
      <c r="I289" s="123"/>
      <c r="J289" s="123"/>
      <c r="K289" s="123"/>
      <c r="L289" s="252">
        <v>1043250</v>
      </c>
      <c r="M289" s="41"/>
    </row>
    <row r="290" spans="1:13" s="12" customFormat="1" ht="11.25">
      <c r="A290" s="150" t="s">
        <v>109</v>
      </c>
      <c r="B290" s="239"/>
      <c r="C290" s="182">
        <v>90001</v>
      </c>
      <c r="D290" s="182"/>
      <c r="E290" s="184">
        <f>E292+E291</f>
        <v>958250</v>
      </c>
      <c r="F290" s="184"/>
      <c r="G290" s="185"/>
      <c r="H290" s="185"/>
      <c r="I290" s="154"/>
      <c r="J290" s="154"/>
      <c r="K290" s="154"/>
      <c r="L290" s="260">
        <v>958250</v>
      </c>
      <c r="M290" s="41"/>
    </row>
    <row r="291" spans="1:13" s="74" customFormat="1" ht="11.25">
      <c r="A291" s="155" t="s">
        <v>43</v>
      </c>
      <c r="B291" s="240"/>
      <c r="C291" s="186"/>
      <c r="D291" s="186">
        <v>6050</v>
      </c>
      <c r="E291" s="187">
        <v>804408</v>
      </c>
      <c r="F291" s="187"/>
      <c r="G291" s="187"/>
      <c r="H291" s="187"/>
      <c r="I291" s="156"/>
      <c r="J291" s="156"/>
      <c r="K291" s="156"/>
      <c r="L291" s="254">
        <v>804408</v>
      </c>
      <c r="M291" s="73"/>
    </row>
    <row r="292" spans="1:13" s="12" customFormat="1" ht="48.75">
      <c r="A292" s="155" t="s">
        <v>171</v>
      </c>
      <c r="B292" s="239"/>
      <c r="C292" s="182"/>
      <c r="D292" s="186">
        <v>6650</v>
      </c>
      <c r="E292" s="187">
        <v>153842</v>
      </c>
      <c r="F292" s="187"/>
      <c r="G292" s="185"/>
      <c r="H292" s="185"/>
      <c r="I292" s="154"/>
      <c r="J292" s="154"/>
      <c r="K292" s="154"/>
      <c r="L292" s="254">
        <v>153842</v>
      </c>
      <c r="M292" s="41"/>
    </row>
    <row r="293" spans="1:13" s="15" customFormat="1" ht="10.5">
      <c r="A293" s="124" t="s">
        <v>96</v>
      </c>
      <c r="B293" s="241"/>
      <c r="C293" s="176">
        <v>90003</v>
      </c>
      <c r="D293" s="176"/>
      <c r="E293" s="177">
        <f>E294+E296+E297+E298+E299+E301+E302+E304+E308+E300+E307+E305+E295+E306+E303</f>
        <v>143900</v>
      </c>
      <c r="F293" s="177">
        <f>F294+F296+F297+F298+F299+F301+F302+F304+F308+F300+F307+F305+F295+F303+F306</f>
        <v>143900</v>
      </c>
      <c r="G293" s="177">
        <v>40200</v>
      </c>
      <c r="H293" s="177">
        <v>8100</v>
      </c>
      <c r="I293" s="127"/>
      <c r="J293" s="127"/>
      <c r="K293" s="127"/>
      <c r="L293" s="253"/>
      <c r="M293" s="42"/>
    </row>
    <row r="294" spans="1:13" s="15" customFormat="1" ht="33.75" customHeight="1">
      <c r="A294" s="128" t="s">
        <v>150</v>
      </c>
      <c r="B294" s="242"/>
      <c r="C294" s="188"/>
      <c r="D294" s="174">
        <v>2900</v>
      </c>
      <c r="E294" s="175">
        <v>5000</v>
      </c>
      <c r="F294" s="175">
        <v>5000</v>
      </c>
      <c r="G294" s="189"/>
      <c r="H294" s="189"/>
      <c r="I294" s="134"/>
      <c r="J294" s="134"/>
      <c r="K294" s="134"/>
      <c r="L294" s="259"/>
      <c r="M294" s="42"/>
    </row>
    <row r="295" spans="1:13" s="15" customFormat="1" ht="11.25">
      <c r="A295" s="128" t="s">
        <v>177</v>
      </c>
      <c r="B295" s="242"/>
      <c r="C295" s="188"/>
      <c r="D295" s="174">
        <v>3020</v>
      </c>
      <c r="E295" s="175">
        <v>2000</v>
      </c>
      <c r="F295" s="175">
        <v>2000</v>
      </c>
      <c r="G295" s="175"/>
      <c r="H295" s="175"/>
      <c r="I295" s="134"/>
      <c r="J295" s="134"/>
      <c r="K295" s="134"/>
      <c r="L295" s="259"/>
      <c r="M295" s="42"/>
    </row>
    <row r="296" spans="1:13" s="2" customFormat="1" ht="11.25">
      <c r="A296" s="128" t="s">
        <v>57</v>
      </c>
      <c r="B296" s="196"/>
      <c r="C296" s="174"/>
      <c r="D296" s="174">
        <v>4010</v>
      </c>
      <c r="E296" s="175">
        <v>34500</v>
      </c>
      <c r="F296" s="175">
        <v>34500</v>
      </c>
      <c r="G296" s="175">
        <v>34500</v>
      </c>
      <c r="H296" s="175"/>
      <c r="I296" s="131"/>
      <c r="J296" s="131"/>
      <c r="K296" s="131"/>
      <c r="L296" s="255"/>
      <c r="M296" s="32"/>
    </row>
    <row r="297" spans="1:13" s="2" customFormat="1" ht="11.25">
      <c r="A297" s="128" t="s">
        <v>64</v>
      </c>
      <c r="B297" s="196"/>
      <c r="C297" s="174"/>
      <c r="D297" s="174">
        <v>4040</v>
      </c>
      <c r="E297" s="175">
        <v>2700</v>
      </c>
      <c r="F297" s="175">
        <v>2700</v>
      </c>
      <c r="G297" s="175">
        <v>2700</v>
      </c>
      <c r="H297" s="175"/>
      <c r="I297" s="131"/>
      <c r="J297" s="131"/>
      <c r="K297" s="131"/>
      <c r="L297" s="255"/>
      <c r="M297" s="32"/>
    </row>
    <row r="298" spans="1:13" s="2" customFormat="1" ht="11.25">
      <c r="A298" s="128" t="s">
        <v>58</v>
      </c>
      <c r="B298" s="196"/>
      <c r="C298" s="174"/>
      <c r="D298" s="174">
        <v>4110</v>
      </c>
      <c r="E298" s="175">
        <v>7100</v>
      </c>
      <c r="F298" s="175">
        <v>7100</v>
      </c>
      <c r="G298" s="175"/>
      <c r="H298" s="175">
        <v>7100</v>
      </c>
      <c r="I298" s="131"/>
      <c r="J298" s="131"/>
      <c r="K298" s="131"/>
      <c r="L298" s="255"/>
      <c r="M298" s="32"/>
    </row>
    <row r="299" spans="1:13" s="2" customFormat="1" ht="11.25">
      <c r="A299" s="128" t="s">
        <v>59</v>
      </c>
      <c r="B299" s="196"/>
      <c r="C299" s="174"/>
      <c r="D299" s="174">
        <v>4120</v>
      </c>
      <c r="E299" s="175">
        <v>1000</v>
      </c>
      <c r="F299" s="175">
        <v>1000</v>
      </c>
      <c r="G299" s="175"/>
      <c r="H299" s="175">
        <v>1000</v>
      </c>
      <c r="I299" s="131"/>
      <c r="J299" s="131"/>
      <c r="K299" s="131"/>
      <c r="L299" s="255"/>
      <c r="M299" s="32"/>
    </row>
    <row r="300" spans="1:13" s="2" customFormat="1" ht="11.25">
      <c r="A300" s="128" t="s">
        <v>168</v>
      </c>
      <c r="B300" s="196"/>
      <c r="C300" s="174"/>
      <c r="D300" s="174">
        <v>4170</v>
      </c>
      <c r="E300" s="175">
        <v>3000</v>
      </c>
      <c r="F300" s="175">
        <v>3000</v>
      </c>
      <c r="G300" s="175">
        <v>3000</v>
      </c>
      <c r="H300" s="175"/>
      <c r="I300" s="131"/>
      <c r="J300" s="131"/>
      <c r="K300" s="131"/>
      <c r="L300" s="255"/>
      <c r="M300" s="32"/>
    </row>
    <row r="301" spans="1:13" s="2" customFormat="1" ht="11.25">
      <c r="A301" s="128" t="s">
        <v>49</v>
      </c>
      <c r="B301" s="196"/>
      <c r="C301" s="174"/>
      <c r="D301" s="174">
        <v>4210</v>
      </c>
      <c r="E301" s="175">
        <v>4800</v>
      </c>
      <c r="F301" s="175">
        <v>4800</v>
      </c>
      <c r="G301" s="175"/>
      <c r="H301" s="175"/>
      <c r="I301" s="131"/>
      <c r="J301" s="131"/>
      <c r="K301" s="131"/>
      <c r="L301" s="255"/>
      <c r="M301" s="32"/>
    </row>
    <row r="302" spans="1:13" s="2" customFormat="1" ht="11.25">
      <c r="A302" s="128" t="s">
        <v>53</v>
      </c>
      <c r="B302" s="196"/>
      <c r="C302" s="174"/>
      <c r="D302" s="174">
        <v>4260</v>
      </c>
      <c r="E302" s="175">
        <v>2000</v>
      </c>
      <c r="F302" s="175">
        <v>2000</v>
      </c>
      <c r="G302" s="175"/>
      <c r="H302" s="175"/>
      <c r="I302" s="131"/>
      <c r="J302" s="131"/>
      <c r="K302" s="131"/>
      <c r="L302" s="255"/>
      <c r="M302" s="32"/>
    </row>
    <row r="303" spans="1:13" s="2" customFormat="1" ht="11.25">
      <c r="A303" s="128" t="s">
        <v>172</v>
      </c>
      <c r="B303" s="196"/>
      <c r="C303" s="174"/>
      <c r="D303" s="174">
        <v>4280</v>
      </c>
      <c r="E303" s="175">
        <v>3000</v>
      </c>
      <c r="F303" s="175">
        <v>3000</v>
      </c>
      <c r="G303" s="175"/>
      <c r="H303" s="175"/>
      <c r="I303" s="131"/>
      <c r="J303" s="131"/>
      <c r="K303" s="131"/>
      <c r="L303" s="255"/>
      <c r="M303" s="32"/>
    </row>
    <row r="304" spans="1:13" s="2" customFormat="1" ht="11.25">
      <c r="A304" s="128" t="s">
        <v>46</v>
      </c>
      <c r="B304" s="196"/>
      <c r="C304" s="174"/>
      <c r="D304" s="174">
        <v>4300</v>
      </c>
      <c r="E304" s="175">
        <v>70000</v>
      </c>
      <c r="F304" s="175">
        <v>70000</v>
      </c>
      <c r="G304" s="175"/>
      <c r="H304" s="175"/>
      <c r="I304" s="131"/>
      <c r="J304" s="131"/>
      <c r="K304" s="131"/>
      <c r="L304" s="255"/>
      <c r="M304" s="32"/>
    </row>
    <row r="305" spans="1:13" s="2" customFormat="1" ht="19.5">
      <c r="A305" s="128" t="s">
        <v>240</v>
      </c>
      <c r="B305" s="196"/>
      <c r="C305" s="174"/>
      <c r="D305" s="174">
        <v>4390</v>
      </c>
      <c r="E305" s="175">
        <v>2000</v>
      </c>
      <c r="F305" s="175">
        <v>2000</v>
      </c>
      <c r="G305" s="175"/>
      <c r="H305" s="175"/>
      <c r="I305" s="131"/>
      <c r="J305" s="131"/>
      <c r="K305" s="131"/>
      <c r="L305" s="255"/>
      <c r="M305" s="32"/>
    </row>
    <row r="306" spans="1:13" s="2" customFormat="1" ht="11.25">
      <c r="A306" s="128" t="s">
        <v>66</v>
      </c>
      <c r="B306" s="196"/>
      <c r="C306" s="174"/>
      <c r="D306" s="174">
        <v>4430</v>
      </c>
      <c r="E306" s="175">
        <v>2000</v>
      </c>
      <c r="F306" s="175">
        <v>2000</v>
      </c>
      <c r="G306" s="175"/>
      <c r="H306" s="175"/>
      <c r="I306" s="131"/>
      <c r="J306" s="131"/>
      <c r="K306" s="131"/>
      <c r="L306" s="255"/>
      <c r="M306" s="32"/>
    </row>
    <row r="307" spans="1:13" s="2" customFormat="1" ht="19.5">
      <c r="A307" s="128" t="s">
        <v>67</v>
      </c>
      <c r="B307" s="196"/>
      <c r="C307" s="174"/>
      <c r="D307" s="174">
        <v>4440</v>
      </c>
      <c r="E307" s="175">
        <v>2800</v>
      </c>
      <c r="F307" s="175">
        <v>2800</v>
      </c>
      <c r="G307" s="175"/>
      <c r="H307" s="175"/>
      <c r="I307" s="131"/>
      <c r="J307" s="131"/>
      <c r="K307" s="131"/>
      <c r="L307" s="255"/>
      <c r="M307" s="32"/>
    </row>
    <row r="308" spans="1:13" s="2" customFormat="1" ht="11.25">
      <c r="A308" s="128" t="s">
        <v>186</v>
      </c>
      <c r="B308" s="196"/>
      <c r="C308" s="174"/>
      <c r="D308" s="174">
        <v>4530</v>
      </c>
      <c r="E308" s="175">
        <v>2000</v>
      </c>
      <c r="F308" s="175">
        <v>2000</v>
      </c>
      <c r="G308" s="175"/>
      <c r="H308" s="175"/>
      <c r="I308" s="131"/>
      <c r="J308" s="131"/>
      <c r="K308" s="131"/>
      <c r="L308" s="255"/>
      <c r="M308" s="32"/>
    </row>
    <row r="309" spans="1:13" s="2" customFormat="1" ht="11.25">
      <c r="A309" s="124" t="s">
        <v>182</v>
      </c>
      <c r="B309" s="241"/>
      <c r="C309" s="176">
        <v>90013</v>
      </c>
      <c r="D309" s="176"/>
      <c r="E309" s="177">
        <f>E310</f>
        <v>5000</v>
      </c>
      <c r="F309" s="195"/>
      <c r="G309" s="195"/>
      <c r="H309" s="195"/>
      <c r="I309" s="169"/>
      <c r="J309" s="169"/>
      <c r="K309" s="169"/>
      <c r="L309" s="253">
        <v>5000</v>
      </c>
      <c r="M309" s="32"/>
    </row>
    <row r="310" spans="1:13" s="2" customFormat="1" ht="48.75">
      <c r="A310" s="128" t="s">
        <v>171</v>
      </c>
      <c r="B310" s="196"/>
      <c r="C310" s="174"/>
      <c r="D310" s="174">
        <v>6650</v>
      </c>
      <c r="E310" s="175">
        <v>5000</v>
      </c>
      <c r="F310" s="175"/>
      <c r="G310" s="175"/>
      <c r="H310" s="175"/>
      <c r="I310" s="131"/>
      <c r="J310" s="131"/>
      <c r="K310" s="131"/>
      <c r="L310" s="255">
        <v>5000</v>
      </c>
      <c r="M310" s="32"/>
    </row>
    <row r="311" spans="1:13" s="15" customFormat="1" ht="10.5">
      <c r="A311" s="124" t="s">
        <v>97</v>
      </c>
      <c r="B311" s="183"/>
      <c r="C311" s="183">
        <v>90015</v>
      </c>
      <c r="D311" s="183"/>
      <c r="E311" s="184">
        <f>E312+E314+E313</f>
        <v>230000</v>
      </c>
      <c r="F311" s="184">
        <f>F312+F314+F313</f>
        <v>150000</v>
      </c>
      <c r="G311" s="184"/>
      <c r="H311" s="184"/>
      <c r="I311" s="153"/>
      <c r="J311" s="153"/>
      <c r="K311" s="153"/>
      <c r="L311" s="260">
        <v>80000</v>
      </c>
      <c r="M311" s="42"/>
    </row>
    <row r="312" spans="1:13" s="2" customFormat="1" ht="11.25">
      <c r="A312" s="155" t="s">
        <v>53</v>
      </c>
      <c r="B312" s="209"/>
      <c r="C312" s="209"/>
      <c r="D312" s="209">
        <v>4260</v>
      </c>
      <c r="E312" s="213">
        <v>90000</v>
      </c>
      <c r="F312" s="213">
        <v>90000</v>
      </c>
      <c r="G312" s="213"/>
      <c r="H312" s="213"/>
      <c r="I312" s="140"/>
      <c r="J312" s="140"/>
      <c r="K312" s="140"/>
      <c r="L312" s="254"/>
      <c r="M312" s="32"/>
    </row>
    <row r="313" spans="1:13" s="2" customFormat="1" ht="11.25">
      <c r="A313" s="128" t="s">
        <v>46</v>
      </c>
      <c r="B313" s="217"/>
      <c r="C313" s="217"/>
      <c r="D313" s="217">
        <v>4300</v>
      </c>
      <c r="E313" s="218">
        <v>60000</v>
      </c>
      <c r="F313" s="218">
        <v>60000</v>
      </c>
      <c r="G313" s="218"/>
      <c r="H313" s="218"/>
      <c r="I313" s="143"/>
      <c r="J313" s="143"/>
      <c r="K313" s="143"/>
      <c r="L313" s="255"/>
      <c r="M313" s="32"/>
    </row>
    <row r="314" spans="1:13" s="2" customFormat="1" ht="11.25">
      <c r="A314" s="128" t="s">
        <v>43</v>
      </c>
      <c r="B314" s="217"/>
      <c r="C314" s="217"/>
      <c r="D314" s="217">
        <v>6050</v>
      </c>
      <c r="E314" s="218">
        <v>80000</v>
      </c>
      <c r="F314" s="218"/>
      <c r="G314" s="218"/>
      <c r="H314" s="218"/>
      <c r="I314" s="143"/>
      <c r="J314" s="143"/>
      <c r="K314" s="143"/>
      <c r="L314" s="255">
        <v>80000</v>
      </c>
      <c r="M314" s="32"/>
    </row>
    <row r="315" spans="1:13" s="12" customFormat="1" ht="23.25" customHeight="1">
      <c r="A315" s="165" t="s">
        <v>98</v>
      </c>
      <c r="B315" s="198">
        <v>921</v>
      </c>
      <c r="C315" s="198"/>
      <c r="D315" s="198"/>
      <c r="E315" s="200">
        <f>E316+E318</f>
        <v>275000</v>
      </c>
      <c r="F315" s="200">
        <f>F316+F318</f>
        <v>275000</v>
      </c>
      <c r="G315" s="200"/>
      <c r="H315" s="200"/>
      <c r="I315" s="167">
        <v>275000</v>
      </c>
      <c r="J315" s="167"/>
      <c r="K315" s="167"/>
      <c r="L315" s="261"/>
      <c r="M315" s="41"/>
    </row>
    <row r="316" spans="1:13" s="15" customFormat="1" ht="10.5">
      <c r="A316" s="124" t="s">
        <v>99</v>
      </c>
      <c r="B316" s="176"/>
      <c r="C316" s="176">
        <v>92109</v>
      </c>
      <c r="D316" s="176"/>
      <c r="E316" s="177">
        <v>225000</v>
      </c>
      <c r="F316" s="177">
        <v>225000</v>
      </c>
      <c r="G316" s="177"/>
      <c r="H316" s="177"/>
      <c r="I316" s="127">
        <v>225000</v>
      </c>
      <c r="J316" s="127"/>
      <c r="K316" s="127"/>
      <c r="L316" s="253"/>
      <c r="M316" s="42"/>
    </row>
    <row r="317" spans="1:13" s="2" customFormat="1" ht="23.25" customHeight="1">
      <c r="A317" s="128" t="s">
        <v>175</v>
      </c>
      <c r="B317" s="174"/>
      <c r="C317" s="174"/>
      <c r="D317" s="174">
        <v>2480</v>
      </c>
      <c r="E317" s="175">
        <v>225000</v>
      </c>
      <c r="F317" s="175">
        <v>225000</v>
      </c>
      <c r="G317" s="175"/>
      <c r="H317" s="175"/>
      <c r="I317" s="131">
        <v>225000</v>
      </c>
      <c r="J317" s="131"/>
      <c r="K317" s="131"/>
      <c r="L317" s="255"/>
      <c r="M317" s="32"/>
    </row>
    <row r="318" spans="1:13" s="2" customFormat="1" ht="11.25" customHeight="1">
      <c r="A318" s="124" t="s">
        <v>228</v>
      </c>
      <c r="B318" s="194"/>
      <c r="C318" s="176">
        <v>92116</v>
      </c>
      <c r="D318" s="194"/>
      <c r="E318" s="177">
        <v>50000</v>
      </c>
      <c r="F318" s="177">
        <v>50000</v>
      </c>
      <c r="G318" s="177"/>
      <c r="H318" s="177"/>
      <c r="I318" s="127">
        <v>50000</v>
      </c>
      <c r="J318" s="127"/>
      <c r="K318" s="169"/>
      <c r="L318" s="264"/>
      <c r="M318" s="32"/>
    </row>
    <row r="319" spans="1:13" s="2" customFormat="1" ht="23.25" customHeight="1">
      <c r="A319" s="128" t="s">
        <v>175</v>
      </c>
      <c r="B319" s="174"/>
      <c r="C319" s="174"/>
      <c r="D319" s="174">
        <v>2480</v>
      </c>
      <c r="E319" s="175">
        <v>50000</v>
      </c>
      <c r="F319" s="175">
        <v>50000</v>
      </c>
      <c r="G319" s="175"/>
      <c r="H319" s="175"/>
      <c r="I319" s="131">
        <v>50000</v>
      </c>
      <c r="J319" s="131"/>
      <c r="K319" s="131"/>
      <c r="L319" s="255"/>
      <c r="M319" s="32"/>
    </row>
    <row r="320" spans="1:13" s="12" customFormat="1" ht="22.5" customHeight="1">
      <c r="A320" s="165" t="s">
        <v>100</v>
      </c>
      <c r="B320" s="198"/>
      <c r="C320" s="198"/>
      <c r="D320" s="198"/>
      <c r="E320" s="200">
        <f>+E315+E289+E245+E234+E147+E144+E139+E132+E118+E115+E74+E70+E36+E21+E15+E9</f>
        <v>16540099</v>
      </c>
      <c r="F320" s="200">
        <f>F9+F15+F21+F36+F70+F74+F118+F115+F139+F144+F147+F234+F245+F289+F315+F132</f>
        <v>13405549</v>
      </c>
      <c r="G320" s="200">
        <v>4241999</v>
      </c>
      <c r="H320" s="200">
        <v>841150</v>
      </c>
      <c r="I320" s="167">
        <v>495000</v>
      </c>
      <c r="J320" s="167">
        <v>178000</v>
      </c>
      <c r="K320" s="167">
        <v>442000</v>
      </c>
      <c r="L320" s="261">
        <v>3134550</v>
      </c>
      <c r="M320" s="41"/>
    </row>
    <row r="321" spans="1:13" s="2" customFormat="1" ht="21.75" customHeight="1">
      <c r="A321" s="93"/>
      <c r="B321" s="20"/>
      <c r="C321" s="20"/>
      <c r="D321" s="20"/>
      <c r="E321" s="43"/>
      <c r="F321" s="43"/>
      <c r="G321" s="43"/>
      <c r="H321" s="43"/>
      <c r="I321" s="32"/>
      <c r="J321" s="32"/>
      <c r="K321" s="32"/>
      <c r="L321" s="32"/>
      <c r="M321" s="32"/>
    </row>
    <row r="322" spans="1:13" s="12" customFormat="1" ht="18" customHeight="1">
      <c r="A322" s="243" t="s">
        <v>101</v>
      </c>
      <c r="B322" s="19"/>
      <c r="C322" s="19"/>
      <c r="D322" s="19"/>
      <c r="E322" s="44"/>
      <c r="F322" s="44"/>
      <c r="G322" s="44"/>
      <c r="H322" s="44"/>
      <c r="I322" s="41"/>
      <c r="J322" s="41"/>
      <c r="K322" s="41"/>
      <c r="L322" s="41"/>
      <c r="M322" s="41"/>
    </row>
    <row r="323" spans="1:13" s="12" customFormat="1" ht="10.5" customHeight="1">
      <c r="A323" s="243"/>
      <c r="B323" s="19"/>
      <c r="C323" s="19"/>
      <c r="D323" s="19"/>
      <c r="E323" s="44"/>
      <c r="F323" s="44"/>
      <c r="G323" s="44"/>
      <c r="H323" s="44"/>
      <c r="I323" s="41"/>
      <c r="J323" s="41"/>
      <c r="K323" s="41"/>
      <c r="L323" s="41"/>
      <c r="M323" s="41"/>
    </row>
    <row r="324" spans="1:13" s="2" customFormat="1" ht="26.25" customHeight="1">
      <c r="A324" s="313" t="s">
        <v>250</v>
      </c>
      <c r="B324" s="313"/>
      <c r="C324" s="313"/>
      <c r="D324" s="313"/>
      <c r="E324" s="313"/>
      <c r="F324" s="313"/>
      <c r="G324" s="322">
        <v>445150</v>
      </c>
      <c r="H324" s="322"/>
      <c r="I324" s="322"/>
      <c r="J324" s="118"/>
      <c r="K324" s="32"/>
      <c r="L324" s="32"/>
      <c r="M324" s="32"/>
    </row>
    <row r="325" spans="1:13" ht="16.5" customHeight="1">
      <c r="A325" s="244" t="s">
        <v>164</v>
      </c>
      <c r="B325" s="20"/>
      <c r="C325" s="20"/>
      <c r="D325" s="20"/>
      <c r="E325" s="315"/>
      <c r="F325" s="315"/>
      <c r="G325" s="315">
        <v>707572</v>
      </c>
      <c r="H325" s="315"/>
      <c r="I325" s="315"/>
      <c r="J325" s="117"/>
      <c r="K325" s="46"/>
      <c r="L325" s="46"/>
      <c r="M325" s="46"/>
    </row>
    <row r="326" spans="1:13" ht="11.25" customHeight="1">
      <c r="A326" s="245"/>
      <c r="B326" s="20"/>
      <c r="C326" s="20"/>
      <c r="D326" s="20"/>
      <c r="E326" s="43"/>
      <c r="F326" s="43"/>
      <c r="G326" s="43"/>
      <c r="H326" s="43"/>
      <c r="I326" s="43"/>
      <c r="J326" s="45"/>
      <c r="K326" s="46"/>
      <c r="L326" s="46"/>
      <c r="M326" s="46"/>
    </row>
    <row r="327" spans="1:13" s="16" customFormat="1" ht="12.75">
      <c r="A327" s="246" t="s">
        <v>183</v>
      </c>
      <c r="B327" s="19"/>
      <c r="C327" s="19"/>
      <c r="D327" s="19"/>
      <c r="E327" s="312"/>
      <c r="F327" s="312"/>
      <c r="G327" s="312">
        <v>1152722</v>
      </c>
      <c r="H327" s="312"/>
      <c r="I327" s="312"/>
      <c r="J327" s="116"/>
      <c r="K327" s="47"/>
      <c r="L327" s="47"/>
      <c r="M327" s="47"/>
    </row>
    <row r="328" spans="1:13" ht="12.75">
      <c r="A328" s="14"/>
      <c r="B328" s="22"/>
      <c r="C328" s="22"/>
      <c r="D328" s="22"/>
      <c r="E328" s="45"/>
      <c r="F328" s="45"/>
      <c r="G328" s="45"/>
      <c r="H328" s="45"/>
      <c r="I328" s="46"/>
      <c r="J328" s="46"/>
      <c r="K328" s="46"/>
      <c r="L328" s="46"/>
      <c r="M328" s="46"/>
    </row>
    <row r="329" spans="1:13" ht="12.75">
      <c r="A329" s="14"/>
      <c r="B329" s="22"/>
      <c r="C329" s="22"/>
      <c r="D329" s="22"/>
      <c r="E329" s="45"/>
      <c r="F329" s="45"/>
      <c r="G329" s="45"/>
      <c r="H329" s="45"/>
      <c r="I329" s="46"/>
      <c r="J329" s="46"/>
      <c r="K329" s="46"/>
      <c r="L329" s="46"/>
      <c r="M329" s="46"/>
    </row>
    <row r="330" spans="1:13" ht="12.75">
      <c r="A330" s="14"/>
      <c r="B330" s="22"/>
      <c r="C330" s="22"/>
      <c r="D330" s="22"/>
      <c r="E330" s="45"/>
      <c r="F330" s="45"/>
      <c r="G330" s="45"/>
      <c r="H330" s="45"/>
      <c r="I330" s="46"/>
      <c r="J330" s="46"/>
      <c r="K330" s="46"/>
      <c r="L330" s="46"/>
      <c r="M330" s="46"/>
    </row>
    <row r="331" spans="1:13" ht="12.75">
      <c r="A331" s="14"/>
      <c r="B331" s="22"/>
      <c r="C331" s="22"/>
      <c r="D331" s="22"/>
      <c r="E331" s="45"/>
      <c r="F331" s="45"/>
      <c r="G331" s="45"/>
      <c r="H331" s="45"/>
      <c r="I331" s="46"/>
      <c r="J331" s="46"/>
      <c r="K331" s="46"/>
      <c r="L331" s="46"/>
      <c r="M331" s="46"/>
    </row>
    <row r="332" spans="1:13" ht="12.75">
      <c r="A332" s="14"/>
      <c r="B332" s="22"/>
      <c r="C332" s="22"/>
      <c r="D332" s="22"/>
      <c r="E332" s="45"/>
      <c r="F332" s="45"/>
      <c r="G332" s="45"/>
      <c r="H332" s="45"/>
      <c r="I332" s="46"/>
      <c r="J332" s="46"/>
      <c r="K332" s="46"/>
      <c r="L332" s="46"/>
      <c r="M332" s="46"/>
    </row>
    <row r="333" spans="1:13" ht="12.75">
      <c r="A333" s="14"/>
      <c r="B333" s="22"/>
      <c r="C333" s="22"/>
      <c r="D333" s="22"/>
      <c r="E333" s="45"/>
      <c r="F333" s="45"/>
      <c r="G333" s="45"/>
      <c r="H333" s="45"/>
      <c r="I333" s="46"/>
      <c r="J333" s="46"/>
      <c r="K333" s="46"/>
      <c r="L333" s="46"/>
      <c r="M333" s="46"/>
    </row>
    <row r="334" spans="1:13" ht="12.75">
      <c r="A334" s="14"/>
      <c r="B334" s="22"/>
      <c r="C334" s="22"/>
      <c r="D334" s="22"/>
      <c r="E334" s="45"/>
      <c r="F334" s="45"/>
      <c r="G334" s="45"/>
      <c r="H334" s="45"/>
      <c r="I334" s="46"/>
      <c r="J334" s="46"/>
      <c r="K334" s="46"/>
      <c r="L334" s="46"/>
      <c r="M334" s="46"/>
    </row>
    <row r="335" spans="1:13" ht="12.75">
      <c r="A335" s="14"/>
      <c r="B335" s="22"/>
      <c r="C335" s="22"/>
      <c r="D335" s="22"/>
      <c r="E335" s="45"/>
      <c r="F335" s="45"/>
      <c r="G335" s="45"/>
      <c r="H335" s="45"/>
      <c r="I335" s="46"/>
      <c r="J335" s="46"/>
      <c r="K335" s="46"/>
      <c r="L335" s="46"/>
      <c r="M335" s="46"/>
    </row>
    <row r="336" spans="1:13" ht="12.75">
      <c r="A336" s="14"/>
      <c r="B336" s="22"/>
      <c r="C336" s="22"/>
      <c r="D336" s="22"/>
      <c r="E336" s="45"/>
      <c r="F336" s="45"/>
      <c r="G336" s="45"/>
      <c r="H336" s="45"/>
      <c r="I336" s="46"/>
      <c r="J336" s="46"/>
      <c r="K336" s="46"/>
      <c r="L336" s="46"/>
      <c r="M336" s="46"/>
    </row>
    <row r="337" spans="1:13" ht="12.75">
      <c r="A337" s="14"/>
      <c r="B337" s="22"/>
      <c r="C337" s="22"/>
      <c r="D337" s="22"/>
      <c r="E337" s="45"/>
      <c r="F337" s="45"/>
      <c r="G337" s="45"/>
      <c r="H337" s="45"/>
      <c r="I337" s="46"/>
      <c r="J337" s="46"/>
      <c r="K337" s="46"/>
      <c r="L337" s="46"/>
      <c r="M337" s="46"/>
    </row>
    <row r="338" spans="1:13" ht="12.75">
      <c r="A338" s="14"/>
      <c r="B338" s="22"/>
      <c r="C338" s="22"/>
      <c r="D338" s="22"/>
      <c r="E338" s="45"/>
      <c r="F338" s="45"/>
      <c r="G338" s="45"/>
      <c r="H338" s="45"/>
      <c r="I338" s="46"/>
      <c r="J338" s="46"/>
      <c r="K338" s="46"/>
      <c r="L338" s="46"/>
      <c r="M338" s="46"/>
    </row>
    <row r="339" spans="1:13" ht="12.75">
      <c r="A339" s="14"/>
      <c r="B339" s="22"/>
      <c r="C339" s="22"/>
      <c r="D339" s="22"/>
      <c r="E339" s="45"/>
      <c r="F339" s="45"/>
      <c r="G339" s="45"/>
      <c r="H339" s="45"/>
      <c r="I339" s="46"/>
      <c r="J339" s="46"/>
      <c r="K339" s="46"/>
      <c r="L339" s="46"/>
      <c r="M339" s="46"/>
    </row>
    <row r="340" spans="1:13" ht="12.75">
      <c r="A340" s="14"/>
      <c r="B340" s="22"/>
      <c r="C340" s="22"/>
      <c r="D340" s="22"/>
      <c r="E340" s="45"/>
      <c r="F340" s="45"/>
      <c r="G340" s="45"/>
      <c r="H340" s="45"/>
      <c r="I340" s="46"/>
      <c r="J340" s="46"/>
      <c r="K340" s="46"/>
      <c r="L340" s="46"/>
      <c r="M340" s="46"/>
    </row>
    <row r="341" spans="1:13" ht="12.75">
      <c r="A341" s="14"/>
      <c r="B341" s="22"/>
      <c r="C341" s="22"/>
      <c r="D341" s="22"/>
      <c r="E341" s="45"/>
      <c r="F341" s="45"/>
      <c r="G341" s="45"/>
      <c r="H341" s="45"/>
      <c r="I341" s="46"/>
      <c r="J341" s="46"/>
      <c r="K341" s="46"/>
      <c r="L341" s="46"/>
      <c r="M341" s="46"/>
    </row>
    <row r="342" spans="1:13" ht="12.75">
      <c r="A342" s="14"/>
      <c r="B342" s="22"/>
      <c r="C342" s="22"/>
      <c r="D342" s="22"/>
      <c r="E342" s="45"/>
      <c r="F342" s="45"/>
      <c r="G342" s="45"/>
      <c r="H342" s="45"/>
      <c r="I342" s="46"/>
      <c r="J342" s="46"/>
      <c r="K342" s="46"/>
      <c r="L342" s="46"/>
      <c r="M342" s="46"/>
    </row>
    <row r="343" spans="1:13" ht="12.75">
      <c r="A343" s="14"/>
      <c r="B343" s="22"/>
      <c r="C343" s="22"/>
      <c r="D343" s="22"/>
      <c r="E343" s="45"/>
      <c r="F343" s="45"/>
      <c r="G343" s="45"/>
      <c r="H343" s="45"/>
      <c r="I343" s="46"/>
      <c r="J343" s="46"/>
      <c r="K343" s="46"/>
      <c r="L343" s="46"/>
      <c r="M343" s="46"/>
    </row>
    <row r="344" spans="1:13" ht="12.75">
      <c r="A344" s="14"/>
      <c r="B344" s="22"/>
      <c r="C344" s="22"/>
      <c r="D344" s="22"/>
      <c r="E344" s="45"/>
      <c r="F344" s="45"/>
      <c r="G344" s="45"/>
      <c r="H344" s="45"/>
      <c r="I344" s="46"/>
      <c r="J344" s="46"/>
      <c r="K344" s="46"/>
      <c r="L344" s="46"/>
      <c r="M344" s="46"/>
    </row>
    <row r="345" spans="1:13" ht="12.75">
      <c r="A345" s="14"/>
      <c r="B345" s="22"/>
      <c r="C345" s="22"/>
      <c r="D345" s="22"/>
      <c r="E345" s="45"/>
      <c r="F345" s="45"/>
      <c r="G345" s="45"/>
      <c r="H345" s="45"/>
      <c r="I345" s="46"/>
      <c r="J345" s="46"/>
      <c r="K345" s="46"/>
      <c r="L345" s="46"/>
      <c r="M345" s="46"/>
    </row>
    <row r="346" spans="1:13" ht="12.75">
      <c r="A346" s="14"/>
      <c r="B346" s="22"/>
      <c r="C346" s="22"/>
      <c r="D346" s="22"/>
      <c r="E346" s="45"/>
      <c r="F346" s="45"/>
      <c r="G346" s="45"/>
      <c r="H346" s="45"/>
      <c r="I346" s="46"/>
      <c r="J346" s="46"/>
      <c r="K346" s="46"/>
      <c r="L346" s="46"/>
      <c r="M346" s="46"/>
    </row>
    <row r="347" spans="1:13" ht="12.75">
      <c r="A347" s="14"/>
      <c r="B347" s="22"/>
      <c r="C347" s="22"/>
      <c r="D347" s="22"/>
      <c r="E347" s="45"/>
      <c r="F347" s="45"/>
      <c r="G347" s="45"/>
      <c r="H347" s="45"/>
      <c r="I347" s="46"/>
      <c r="J347" s="46"/>
      <c r="K347" s="46"/>
      <c r="L347" s="46"/>
      <c r="M347" s="46"/>
    </row>
    <row r="348" spans="1:13" ht="12.75">
      <c r="A348" s="14"/>
      <c r="B348" s="22"/>
      <c r="C348" s="22"/>
      <c r="D348" s="22"/>
      <c r="E348" s="45"/>
      <c r="F348" s="45"/>
      <c r="G348" s="45"/>
      <c r="H348" s="45"/>
      <c r="I348" s="46"/>
      <c r="J348" s="46"/>
      <c r="K348" s="46"/>
      <c r="L348" s="46"/>
      <c r="M348" s="46"/>
    </row>
    <row r="349" spans="1:13" ht="12.75">
      <c r="A349" s="14"/>
      <c r="B349" s="22"/>
      <c r="C349" s="22"/>
      <c r="D349" s="22"/>
      <c r="E349" s="45"/>
      <c r="F349" s="45"/>
      <c r="G349" s="45"/>
      <c r="H349" s="45"/>
      <c r="I349" s="46"/>
      <c r="J349" s="46"/>
      <c r="K349" s="46"/>
      <c r="L349" s="46"/>
      <c r="M349" s="46"/>
    </row>
    <row r="350" spans="1:13" ht="12.75">
      <c r="A350" s="14"/>
      <c r="B350" s="22"/>
      <c r="C350" s="22"/>
      <c r="D350" s="22"/>
      <c r="E350" s="45"/>
      <c r="F350" s="45"/>
      <c r="G350" s="45"/>
      <c r="H350" s="45"/>
      <c r="I350" s="46"/>
      <c r="J350" s="46"/>
      <c r="K350" s="46"/>
      <c r="L350" s="46"/>
      <c r="M350" s="46"/>
    </row>
    <row r="351" spans="1:13" ht="12.75">
      <c r="A351" s="14"/>
      <c r="B351" s="22"/>
      <c r="C351" s="22"/>
      <c r="D351" s="22"/>
      <c r="E351" s="45"/>
      <c r="F351" s="45"/>
      <c r="G351" s="45"/>
      <c r="H351" s="45"/>
      <c r="I351" s="46"/>
      <c r="J351" s="46"/>
      <c r="K351" s="46"/>
      <c r="L351" s="46"/>
      <c r="M351" s="46"/>
    </row>
    <row r="352" spans="1:13" ht="12.75">
      <c r="A352" s="14"/>
      <c r="B352" s="22"/>
      <c r="C352" s="22"/>
      <c r="D352" s="22"/>
      <c r="E352" s="45"/>
      <c r="F352" s="45"/>
      <c r="G352" s="45"/>
      <c r="H352" s="45"/>
      <c r="I352" s="46"/>
      <c r="J352" s="46"/>
      <c r="K352" s="46"/>
      <c r="L352" s="46"/>
      <c r="M352" s="46"/>
    </row>
    <row r="353" spans="1:13" ht="12.75">
      <c r="A353" s="14"/>
      <c r="B353" s="22"/>
      <c r="C353" s="22"/>
      <c r="D353" s="22"/>
      <c r="E353" s="45"/>
      <c r="F353" s="45"/>
      <c r="G353" s="45"/>
      <c r="H353" s="45"/>
      <c r="I353" s="46"/>
      <c r="J353" s="46"/>
      <c r="K353" s="46"/>
      <c r="L353" s="46"/>
      <c r="M353" s="46"/>
    </row>
    <row r="354" spans="1:13" ht="12.75">
      <c r="A354" s="14"/>
      <c r="B354" s="22"/>
      <c r="C354" s="22"/>
      <c r="D354" s="22"/>
      <c r="E354" s="45"/>
      <c r="F354" s="45"/>
      <c r="G354" s="45"/>
      <c r="H354" s="45"/>
      <c r="I354" s="46"/>
      <c r="J354" s="46"/>
      <c r="K354" s="46"/>
      <c r="L354" s="46"/>
      <c r="M354" s="46"/>
    </row>
    <row r="355" spans="1:13" ht="12.75">
      <c r="A355" s="14"/>
      <c r="B355" s="22"/>
      <c r="C355" s="22"/>
      <c r="D355" s="22"/>
      <c r="E355" s="45"/>
      <c r="F355" s="45"/>
      <c r="G355" s="45"/>
      <c r="H355" s="45"/>
      <c r="I355" s="46"/>
      <c r="J355" s="46"/>
      <c r="K355" s="46"/>
      <c r="L355" s="46"/>
      <c r="M355" s="46"/>
    </row>
    <row r="356" spans="1:13" ht="12.75">
      <c r="A356" s="14"/>
      <c r="B356" s="22"/>
      <c r="C356" s="22"/>
      <c r="D356" s="22"/>
      <c r="E356" s="45"/>
      <c r="F356" s="45"/>
      <c r="G356" s="45"/>
      <c r="H356" s="45"/>
      <c r="I356" s="46"/>
      <c r="J356" s="46"/>
      <c r="K356" s="46"/>
      <c r="L356" s="46"/>
      <c r="M356" s="46"/>
    </row>
    <row r="357" spans="1:13" ht="12.75">
      <c r="A357" s="14"/>
      <c r="B357" s="22"/>
      <c r="C357" s="22"/>
      <c r="D357" s="22"/>
      <c r="E357" s="45"/>
      <c r="F357" s="45"/>
      <c r="G357" s="45"/>
      <c r="H357" s="45"/>
      <c r="I357" s="46"/>
      <c r="J357" s="46"/>
      <c r="K357" s="46"/>
      <c r="L357" s="46"/>
      <c r="M357" s="46"/>
    </row>
    <row r="358" spans="1:13" ht="12.75">
      <c r="A358" s="14"/>
      <c r="B358" s="22"/>
      <c r="C358" s="22"/>
      <c r="D358" s="22"/>
      <c r="E358" s="45"/>
      <c r="F358" s="45"/>
      <c r="G358" s="45"/>
      <c r="H358" s="45"/>
      <c r="I358" s="46"/>
      <c r="J358" s="46"/>
      <c r="K358" s="46"/>
      <c r="L358" s="46"/>
      <c r="M358" s="46"/>
    </row>
    <row r="359" spans="1:13" ht="12.75">
      <c r="A359" s="14"/>
      <c r="B359" s="22"/>
      <c r="C359" s="22"/>
      <c r="D359" s="22"/>
      <c r="E359" s="45"/>
      <c r="F359" s="45"/>
      <c r="G359" s="45"/>
      <c r="H359" s="45"/>
      <c r="I359" s="46"/>
      <c r="J359" s="46"/>
      <c r="K359" s="46"/>
      <c r="L359" s="46"/>
      <c r="M359" s="46"/>
    </row>
    <row r="360" spans="1:13" ht="12.75">
      <c r="A360" s="14"/>
      <c r="B360" s="22"/>
      <c r="C360" s="22"/>
      <c r="D360" s="22"/>
      <c r="E360" s="45"/>
      <c r="F360" s="45"/>
      <c r="G360" s="45"/>
      <c r="H360" s="45"/>
      <c r="I360" s="46"/>
      <c r="J360" s="46"/>
      <c r="K360" s="46"/>
      <c r="L360" s="46"/>
      <c r="M360" s="46"/>
    </row>
    <row r="361" spans="1:13" ht="12.75">
      <c r="A361" s="14"/>
      <c r="B361" s="22"/>
      <c r="C361" s="22"/>
      <c r="D361" s="22"/>
      <c r="E361" s="45"/>
      <c r="F361" s="45"/>
      <c r="G361" s="45"/>
      <c r="H361" s="45"/>
      <c r="I361" s="46"/>
      <c r="J361" s="46"/>
      <c r="K361" s="46"/>
      <c r="L361" s="46"/>
      <c r="M361" s="46"/>
    </row>
    <row r="362" spans="1:13" ht="12.75">
      <c r="A362" s="14"/>
      <c r="B362" s="22"/>
      <c r="C362" s="22"/>
      <c r="D362" s="22"/>
      <c r="E362" s="45"/>
      <c r="F362" s="45"/>
      <c r="G362" s="45"/>
      <c r="H362" s="45"/>
      <c r="I362" s="46"/>
      <c r="J362" s="46"/>
      <c r="K362" s="46"/>
      <c r="L362" s="46"/>
      <c r="M362" s="46"/>
    </row>
    <row r="363" spans="1:13" ht="12.75">
      <c r="A363" s="14"/>
      <c r="B363" s="22"/>
      <c r="C363" s="22"/>
      <c r="D363" s="22"/>
      <c r="E363" s="45"/>
      <c r="F363" s="45"/>
      <c r="G363" s="45"/>
      <c r="H363" s="45"/>
      <c r="I363" s="46"/>
      <c r="J363" s="46"/>
      <c r="K363" s="46"/>
      <c r="L363" s="46"/>
      <c r="M363" s="46"/>
    </row>
    <row r="364" spans="2:13" ht="12.75">
      <c r="B364" s="13"/>
      <c r="C364" s="13"/>
      <c r="D364" s="13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2:13" ht="12.75">
      <c r="B365" s="13"/>
      <c r="C365" s="13"/>
      <c r="D365" s="13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2:13" ht="12.75">
      <c r="B366" s="13"/>
      <c r="C366" s="13"/>
      <c r="D366" s="13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2:13" ht="12.75">
      <c r="B367" s="13"/>
      <c r="C367" s="13"/>
      <c r="D367" s="13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2:13" ht="12.75">
      <c r="B368" s="13"/>
      <c r="C368" s="13"/>
      <c r="D368" s="13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2:13" ht="12.75">
      <c r="B369" s="13"/>
      <c r="C369" s="13"/>
      <c r="D369" s="13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2:13" ht="12.75">
      <c r="B370" s="13"/>
      <c r="C370" s="13"/>
      <c r="D370" s="13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2:13" ht="12.75">
      <c r="B371" s="13"/>
      <c r="C371" s="13"/>
      <c r="D371" s="13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2:13" ht="12.75">
      <c r="B372" s="13"/>
      <c r="C372" s="13"/>
      <c r="D372" s="13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2:13" ht="12.75">
      <c r="B373" s="13"/>
      <c r="C373" s="13"/>
      <c r="D373" s="13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2:13" ht="12.75">
      <c r="B374" s="13"/>
      <c r="C374" s="13"/>
      <c r="D374" s="13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2:13" ht="12.75">
      <c r="B375" s="13"/>
      <c r="C375" s="13"/>
      <c r="D375" s="13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2:13" ht="12.75">
      <c r="B376" s="13"/>
      <c r="C376" s="13"/>
      <c r="D376" s="13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2:13" ht="12.75">
      <c r="B377" s="13"/>
      <c r="C377" s="13"/>
      <c r="D377" s="13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2:13" ht="12.75">
      <c r="B378" s="13"/>
      <c r="C378" s="13"/>
      <c r="D378" s="13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2:13" ht="12.75">
      <c r="B379" s="13"/>
      <c r="C379" s="13"/>
      <c r="D379" s="13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2:13" ht="12.75">
      <c r="B380" s="13"/>
      <c r="C380" s="13"/>
      <c r="D380" s="13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2:13" ht="12.75">
      <c r="B381" s="13"/>
      <c r="C381" s="13"/>
      <c r="D381" s="13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2:13" ht="12.75">
      <c r="B382" s="13"/>
      <c r="C382" s="13"/>
      <c r="D382" s="13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2:13" ht="12.75">
      <c r="B383" s="13"/>
      <c r="C383" s="13"/>
      <c r="D383" s="13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2:13" ht="12.75">
      <c r="B384" s="13"/>
      <c r="C384" s="13"/>
      <c r="D384" s="13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2:13" ht="12.75">
      <c r="B385" s="13"/>
      <c r="C385" s="13"/>
      <c r="D385" s="13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2:13" ht="12.75">
      <c r="B386" s="13"/>
      <c r="C386" s="13"/>
      <c r="D386" s="13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2:13" ht="12.75">
      <c r="B387" s="13"/>
      <c r="C387" s="13"/>
      <c r="D387" s="13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2:13" ht="12.75">
      <c r="B388" s="13"/>
      <c r="C388" s="13"/>
      <c r="D388" s="13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2:13" ht="12.75">
      <c r="B389" s="13"/>
      <c r="C389" s="13"/>
      <c r="D389" s="13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2:13" ht="12.75">
      <c r="B390" s="13"/>
      <c r="C390" s="13"/>
      <c r="D390" s="13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2:13" ht="12.75">
      <c r="B391" s="13"/>
      <c r="C391" s="13"/>
      <c r="D391" s="13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2:13" ht="12.75">
      <c r="B392" s="13"/>
      <c r="C392" s="13"/>
      <c r="D392" s="13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2:13" ht="12.75">
      <c r="B393" s="13"/>
      <c r="C393" s="13"/>
      <c r="D393" s="13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2:13" ht="12.75">
      <c r="B394" s="13"/>
      <c r="C394" s="13"/>
      <c r="D394" s="13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2:13" ht="12.75">
      <c r="B395" s="13"/>
      <c r="C395" s="13"/>
      <c r="D395" s="13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2:13" ht="12.75">
      <c r="B396" s="13"/>
      <c r="C396" s="13"/>
      <c r="D396" s="13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2:13" ht="12.75">
      <c r="B397" s="13"/>
      <c r="C397" s="13"/>
      <c r="D397" s="13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2:13" ht="12.75">
      <c r="B398" s="13"/>
      <c r="C398" s="13"/>
      <c r="D398" s="13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2:13" ht="12.75">
      <c r="B399" s="13"/>
      <c r="C399" s="13"/>
      <c r="D399" s="13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2:13" ht="12.75">
      <c r="B400" s="13"/>
      <c r="C400" s="13"/>
      <c r="D400" s="13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2:13" ht="12.75">
      <c r="B401" s="13"/>
      <c r="C401" s="13"/>
      <c r="D401" s="13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2:13" ht="12.75">
      <c r="B402" s="13"/>
      <c r="C402" s="13"/>
      <c r="D402" s="13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2:13" ht="12.75">
      <c r="B403" s="13"/>
      <c r="C403" s="13"/>
      <c r="D403" s="13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2:13" ht="12.75">
      <c r="B404" s="13"/>
      <c r="C404" s="13"/>
      <c r="D404" s="13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2:13" ht="12.75">
      <c r="B405" s="13"/>
      <c r="C405" s="13"/>
      <c r="D405" s="13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2:13" ht="12.75">
      <c r="B406" s="13"/>
      <c r="C406" s="13"/>
      <c r="D406" s="13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2:13" ht="12.75">
      <c r="B407" s="13"/>
      <c r="C407" s="13"/>
      <c r="D407" s="13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2:13" ht="12.75">
      <c r="B408" s="13"/>
      <c r="C408" s="13"/>
      <c r="D408" s="13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2:13" ht="12.75">
      <c r="B409" s="13"/>
      <c r="C409" s="13"/>
      <c r="D409" s="13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2:13" ht="12.75">
      <c r="B410" s="13"/>
      <c r="C410" s="13"/>
      <c r="D410" s="13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2:13" ht="12.75">
      <c r="B411" s="13"/>
      <c r="C411" s="13"/>
      <c r="D411" s="13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2:13" ht="12.75">
      <c r="B412" s="13"/>
      <c r="C412" s="13"/>
      <c r="D412" s="13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2:13" ht="12.75">
      <c r="B413" s="13"/>
      <c r="C413" s="13"/>
      <c r="D413" s="13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2:13" ht="12.75">
      <c r="B414" s="13"/>
      <c r="C414" s="13"/>
      <c r="D414" s="13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2:13" ht="12.75">
      <c r="B415" s="13"/>
      <c r="C415" s="13"/>
      <c r="D415" s="13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2:13" ht="12.75">
      <c r="B416" s="13"/>
      <c r="C416" s="13"/>
      <c r="D416" s="13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2:13" ht="12.75">
      <c r="B417" s="13"/>
      <c r="C417" s="13"/>
      <c r="D417" s="13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2:13" ht="12.75">
      <c r="B418" s="13"/>
      <c r="C418" s="13"/>
      <c r="D418" s="13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2:13" ht="12.75">
      <c r="B419" s="13"/>
      <c r="C419" s="13"/>
      <c r="D419" s="13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2:13" ht="12.75">
      <c r="B420" s="13"/>
      <c r="C420" s="13"/>
      <c r="D420" s="13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2:13" ht="12.75">
      <c r="B421" s="13"/>
      <c r="C421" s="13"/>
      <c r="D421" s="13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2:13" ht="12.75">
      <c r="B422" s="13"/>
      <c r="C422" s="13"/>
      <c r="D422" s="13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2:13" ht="12.75">
      <c r="B423" s="13"/>
      <c r="C423" s="13"/>
      <c r="D423" s="13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2:13" ht="12.75">
      <c r="B424" s="13"/>
      <c r="C424" s="13"/>
      <c r="D424" s="13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2:13" ht="12.75">
      <c r="B425" s="13"/>
      <c r="C425" s="13"/>
      <c r="D425" s="13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2:13" ht="12.75">
      <c r="B426" s="13"/>
      <c r="C426" s="13"/>
      <c r="D426" s="13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2:13" ht="12.75">
      <c r="B427" s="13"/>
      <c r="C427" s="13"/>
      <c r="D427" s="13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2:13" ht="12.75">
      <c r="B428" s="13"/>
      <c r="C428" s="13"/>
      <c r="D428" s="13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2:13" ht="12.75">
      <c r="B429" s="13"/>
      <c r="C429" s="13"/>
      <c r="D429" s="13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2:13" ht="12.75">
      <c r="B430" s="13"/>
      <c r="C430" s="13"/>
      <c r="D430" s="13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2:13" ht="12.75">
      <c r="B431" s="13"/>
      <c r="C431" s="13"/>
      <c r="D431" s="13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2:13" ht="12.75">
      <c r="B432" s="13"/>
      <c r="C432" s="13"/>
      <c r="D432" s="13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2:13" ht="12.75">
      <c r="B433" s="13"/>
      <c r="C433" s="13"/>
      <c r="D433" s="13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2:13" ht="12.75">
      <c r="B434" s="13"/>
      <c r="C434" s="13"/>
      <c r="D434" s="13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2:13" ht="12.75">
      <c r="B435" s="13"/>
      <c r="C435" s="13"/>
      <c r="D435" s="13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2:13" ht="12.75">
      <c r="B436" s="13"/>
      <c r="C436" s="13"/>
      <c r="D436" s="13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2:13" ht="12.75">
      <c r="B437" s="13"/>
      <c r="C437" s="13"/>
      <c r="D437" s="13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2:13" ht="12.75">
      <c r="B438" s="13"/>
      <c r="C438" s="13"/>
      <c r="D438" s="13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2:13" ht="12.75">
      <c r="B439" s="13"/>
      <c r="C439" s="13"/>
      <c r="D439" s="13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2:13" ht="12.75">
      <c r="B440" s="13"/>
      <c r="C440" s="13"/>
      <c r="D440" s="13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2:13" ht="12.75">
      <c r="B441" s="13"/>
      <c r="C441" s="13"/>
      <c r="D441" s="13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2:13" ht="12.75">
      <c r="B442" s="13"/>
      <c r="C442" s="13"/>
      <c r="D442" s="13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2:13" ht="12.75">
      <c r="B443" s="13"/>
      <c r="C443" s="13"/>
      <c r="D443" s="13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2:13" ht="12.75">
      <c r="B444" s="13"/>
      <c r="C444" s="13"/>
      <c r="D444" s="13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2:13" ht="12.75">
      <c r="B445" s="13"/>
      <c r="C445" s="13"/>
      <c r="D445" s="13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2:13" ht="12.75">
      <c r="B446" s="13"/>
      <c r="C446" s="13"/>
      <c r="D446" s="13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2:13" ht="12.75">
      <c r="B447" s="13"/>
      <c r="C447" s="13"/>
      <c r="D447" s="13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2:13" ht="12.75">
      <c r="B448" s="13"/>
      <c r="C448" s="13"/>
      <c r="D448" s="13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5:13" ht="12.75"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5:13" ht="12.75"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5:13" ht="12.75"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5:13" ht="12.75"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5:13" ht="12.75"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5:13" ht="12.75"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5:13" ht="12.75"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5:13" ht="12.75"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5:13" ht="12.75"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5:13" ht="12.75"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5:13" ht="12.75"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5:13" ht="12.75"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5:13" ht="12.75"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5:13" ht="12.75"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5:13" ht="12.75"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5:13" ht="12.75"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5:13" ht="12.75"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5:13" ht="12.75"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5:13" ht="12.75"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5:13" ht="12.75"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5:13" ht="12.75"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5:13" ht="12.75"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5:13" ht="12.75"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5:13" ht="12.75"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5:13" ht="12.75"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5:13" ht="12.75"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5:13" ht="12.75"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5:13" ht="12.75"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5:13" ht="12.75"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5:13" ht="12.75"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5:13" ht="12.75"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5:13" ht="12.75"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5:13" ht="12.75"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5:13" ht="12.75"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5:13" ht="12.75"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5:13" ht="12.75"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5:13" ht="12.75"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5:13" ht="12.75"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5:13" ht="12.75"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5:13" ht="12.75"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5:13" ht="12.75"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5:13" ht="12.75"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5:13" ht="12.75"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5:13" ht="12.75"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5:13" ht="12.75"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5:13" ht="12.75"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5:13" ht="12.75"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5:13" ht="12.75"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5:13" ht="12.75"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5:13" ht="12.75"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5:13" ht="12.75"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5:13" ht="12.75"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5:13" ht="12.75"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5:13" ht="12.75"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5:13" ht="12.75"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5:13" ht="12.75"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5:13" ht="12.75"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5:13" ht="12.75"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5:13" ht="12.75"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5:13" ht="12.75"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5:13" ht="12.75"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5:13" ht="12.75"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5:13" ht="12.75"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5:13" ht="12.75"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5:13" ht="12.75"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5:13" ht="12.75"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5:13" ht="12.75"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5:13" ht="12.75"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5:13" ht="12.75"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5:13" ht="12.75"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5:13" ht="12.75"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5:13" ht="12.75"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5:13" ht="12.75"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5:13" ht="12.75"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5:13" ht="12.75"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5:13" ht="12.75"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5:13" ht="12.75"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5:13" ht="12.75"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5:13" ht="12.75"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5:13" ht="12.75"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5:13" ht="12.75"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5:13" ht="12.75"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5:13" ht="12.75"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5:13" ht="12.75"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5:13" ht="12.75"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5:13" ht="12.75"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5:13" ht="12.75"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5:13" ht="12.75"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5:13" ht="12.75"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5:13" ht="12.75"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5:13" ht="12.75"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5:13" ht="12.75"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5:13" ht="12.75"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5:13" ht="12.75"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5:13" ht="12.75"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5:13" ht="12.75"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5:13" ht="12.75"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5:13" ht="12.75"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5:13" ht="12.75"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5:13" ht="12.75"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5:13" ht="12.75"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5:13" ht="12.75"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5:13" ht="12.75"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5:13" ht="12.75"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5:13" ht="12.75"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5:13" ht="12.75"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5:13" ht="12.75"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5:13" ht="12.75"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5:13" ht="12.75"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5:13" ht="12.75"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5:13" ht="12.75"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5:13" ht="12.75"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5:13" ht="12.75"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5:13" ht="12.75"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5:13" ht="12.75"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5:13" ht="12.75"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5:13" ht="12.75"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5:13" ht="12.75"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5:13" ht="12.75"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5:13" ht="12.75"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5:13" ht="12.75"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5:13" ht="12.75"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5:13" ht="12.75"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5:13" ht="12.75"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5:13" ht="12.75"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5:13" ht="12.75"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5:13" ht="12.75"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5:13" ht="12.75"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5:13" ht="12.75"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5:13" ht="12.75"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5:13" ht="12.75"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5:13" ht="12.75"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5:13" ht="12.75"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5:13" ht="12.75"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5:13" ht="12.75"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5:13" ht="12.75"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5:13" ht="12.75"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5:13" ht="12.75"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5:13" ht="12.75"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5:13" ht="12.75"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5:13" ht="12.75"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5:13" ht="12.75"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5:13" ht="12.75"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5:13" ht="12.75"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5:13" ht="12.75"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5:13" ht="12.75"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5:13" ht="12.75"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5:13" ht="12.75"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5:13" ht="12.75"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5:13" ht="12.75"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5:13" ht="12.75"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5:13" ht="12.75"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5:13" ht="12.75"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5:13" ht="12.75"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5:13" ht="12.75"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5:13" ht="12.75"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5:13" ht="12.75"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5:13" ht="12.75"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5:13" ht="12.75"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5:13" ht="12.75"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5:13" ht="12.75"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5:13" ht="12.75"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5:13" ht="12.75"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5:13" ht="12.75"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5:13" ht="12.75"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5:13" ht="12.75"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5:13" ht="12.75"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5:13" ht="12.75"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5:13" ht="12.75"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5:13" ht="12.75"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5:13" ht="12.75"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5:13" ht="12.75"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5:13" ht="12.75"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5:13" ht="12.75">
      <c r="E622" s="46"/>
      <c r="F622" s="46"/>
      <c r="G622" s="46"/>
      <c r="H622" s="46"/>
      <c r="I622" s="46"/>
      <c r="J622" s="46"/>
      <c r="K622" s="46"/>
      <c r="L622" s="46"/>
      <c r="M622" s="46"/>
    </row>
  </sheetData>
  <mergeCells count="10">
    <mergeCell ref="G327:I327"/>
    <mergeCell ref="A324:F324"/>
    <mergeCell ref="E1:M1"/>
    <mergeCell ref="E325:F325"/>
    <mergeCell ref="E327:F327"/>
    <mergeCell ref="E5:L5"/>
    <mergeCell ref="F6:K6"/>
    <mergeCell ref="A3:L3"/>
    <mergeCell ref="G324:I324"/>
    <mergeCell ref="G325:I3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7">
      <selection activeCell="D12" sqref="D12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5.625" style="0" customWidth="1"/>
    <col min="4" max="4" width="27.75390625" style="0" customWidth="1"/>
    <col min="5" max="5" width="13.75390625" style="0" customWidth="1"/>
    <col min="6" max="8" width="12.625" style="0" customWidth="1"/>
    <col min="9" max="9" width="12.75390625" style="0" customWidth="1"/>
    <col min="10" max="10" width="12.625" style="0" customWidth="1"/>
    <col min="11" max="11" width="10.875" style="0" customWidth="1"/>
  </cols>
  <sheetData>
    <row r="1" spans="8:11" ht="29.25" customHeight="1">
      <c r="H1" s="310" t="s">
        <v>279</v>
      </c>
      <c r="I1" s="310"/>
      <c r="J1" s="310"/>
      <c r="K1" s="310"/>
    </row>
    <row r="3" spans="1:11" ht="15.75">
      <c r="A3" s="309" t="s">
        <v>264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0" ht="15.7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1" ht="15.75" customHeight="1">
      <c r="A5" s="339" t="s">
        <v>105</v>
      </c>
      <c r="B5" s="339" t="s">
        <v>31</v>
      </c>
      <c r="C5" s="335" t="s">
        <v>110</v>
      </c>
      <c r="D5" s="332" t="s">
        <v>106</v>
      </c>
      <c r="E5" s="326" t="s">
        <v>259</v>
      </c>
      <c r="F5" s="317" t="s">
        <v>257</v>
      </c>
      <c r="G5" s="317"/>
      <c r="H5" s="317"/>
      <c r="I5" s="317"/>
      <c r="J5" s="318"/>
      <c r="K5" s="324" t="s">
        <v>275</v>
      </c>
    </row>
    <row r="6" spans="1:11" ht="18" customHeight="1">
      <c r="A6" s="340"/>
      <c r="B6" s="340"/>
      <c r="C6" s="336"/>
      <c r="D6" s="333"/>
      <c r="E6" s="327"/>
      <c r="F6" s="329" t="s">
        <v>260</v>
      </c>
      <c r="G6" s="308" t="s">
        <v>258</v>
      </c>
      <c r="H6" s="330"/>
      <c r="I6" s="330"/>
      <c r="J6" s="331"/>
      <c r="K6" s="338"/>
    </row>
    <row r="7" spans="1:11" ht="18" customHeight="1">
      <c r="A7" s="340"/>
      <c r="B7" s="340"/>
      <c r="C7" s="336"/>
      <c r="D7" s="333"/>
      <c r="E7" s="327"/>
      <c r="F7" s="306"/>
      <c r="G7" s="324" t="s">
        <v>261</v>
      </c>
      <c r="H7" s="342" t="s">
        <v>262</v>
      </c>
      <c r="I7" s="324" t="s">
        <v>265</v>
      </c>
      <c r="J7" s="324" t="s">
        <v>278</v>
      </c>
      <c r="K7" s="338"/>
    </row>
    <row r="8" spans="1:11" s="29" customFormat="1" ht="45" customHeight="1">
      <c r="A8" s="341"/>
      <c r="B8" s="341"/>
      <c r="C8" s="337"/>
      <c r="D8" s="334"/>
      <c r="E8" s="328"/>
      <c r="F8" s="307"/>
      <c r="G8" s="325"/>
      <c r="H8" s="343"/>
      <c r="I8" s="325"/>
      <c r="J8" s="325"/>
      <c r="K8" s="325"/>
    </row>
    <row r="9" spans="1:11" ht="34.5" customHeight="1">
      <c r="A9" s="25">
        <v>1</v>
      </c>
      <c r="B9" s="26" t="s">
        <v>102</v>
      </c>
      <c r="C9" s="26" t="s">
        <v>103</v>
      </c>
      <c r="D9" s="27" t="s">
        <v>274</v>
      </c>
      <c r="E9" s="298">
        <v>3470000</v>
      </c>
      <c r="F9" s="293">
        <v>270000</v>
      </c>
      <c r="G9" s="294">
        <v>270000</v>
      </c>
      <c r="H9" s="83" t="s">
        <v>111</v>
      </c>
      <c r="I9" s="83" t="s">
        <v>111</v>
      </c>
      <c r="J9" s="83" t="s">
        <v>111</v>
      </c>
      <c r="K9" s="295" t="s">
        <v>107</v>
      </c>
    </row>
    <row r="10" spans="1:11" ht="45" customHeight="1">
      <c r="A10" s="25">
        <v>2</v>
      </c>
      <c r="B10" s="26" t="s">
        <v>159</v>
      </c>
      <c r="C10" s="26" t="s">
        <v>227</v>
      </c>
      <c r="D10" s="27" t="s">
        <v>251</v>
      </c>
      <c r="E10" s="298">
        <v>317000</v>
      </c>
      <c r="F10" s="293">
        <v>50000</v>
      </c>
      <c r="G10" s="294">
        <v>50000</v>
      </c>
      <c r="H10" s="83">
        <v>0</v>
      </c>
      <c r="I10" s="83">
        <v>0</v>
      </c>
      <c r="J10" s="83">
        <v>0</v>
      </c>
      <c r="K10" s="295" t="s">
        <v>235</v>
      </c>
    </row>
    <row r="11" spans="1:11" ht="33.75">
      <c r="A11" s="25">
        <v>3</v>
      </c>
      <c r="B11" s="26" t="s">
        <v>159</v>
      </c>
      <c r="C11" s="26" t="s">
        <v>160</v>
      </c>
      <c r="D11" s="27" t="s">
        <v>281</v>
      </c>
      <c r="E11" s="298">
        <v>2210000</v>
      </c>
      <c r="F11" s="293">
        <v>990000</v>
      </c>
      <c r="G11" s="294">
        <v>390000</v>
      </c>
      <c r="H11" s="83">
        <v>0</v>
      </c>
      <c r="I11" s="83" t="s">
        <v>111</v>
      </c>
      <c r="J11" s="83">
        <v>600000</v>
      </c>
      <c r="K11" s="295" t="s">
        <v>107</v>
      </c>
    </row>
    <row r="12" spans="1:11" ht="35.25" customHeight="1">
      <c r="A12" s="25">
        <v>4</v>
      </c>
      <c r="B12" s="28">
        <v>600</v>
      </c>
      <c r="C12" s="25">
        <v>60053</v>
      </c>
      <c r="D12" s="27" t="s">
        <v>225</v>
      </c>
      <c r="E12" s="298">
        <v>125000</v>
      </c>
      <c r="F12" s="293">
        <v>125000</v>
      </c>
      <c r="G12" s="296">
        <v>125000</v>
      </c>
      <c r="H12" s="83" t="s">
        <v>111</v>
      </c>
      <c r="I12" s="83">
        <v>0</v>
      </c>
      <c r="J12" s="83" t="s">
        <v>111</v>
      </c>
      <c r="K12" s="295" t="s">
        <v>107</v>
      </c>
    </row>
    <row r="13" spans="1:11" ht="22.5" customHeight="1">
      <c r="A13" s="25">
        <v>5</v>
      </c>
      <c r="B13" s="28">
        <v>700</v>
      </c>
      <c r="C13" s="25">
        <v>70004</v>
      </c>
      <c r="D13" s="27" t="s">
        <v>280</v>
      </c>
      <c r="E13" s="298">
        <v>50000</v>
      </c>
      <c r="F13" s="293">
        <v>50000</v>
      </c>
      <c r="G13" s="296">
        <v>50000</v>
      </c>
      <c r="H13" s="83">
        <v>0</v>
      </c>
      <c r="I13" s="83">
        <v>0</v>
      </c>
      <c r="J13" s="83">
        <v>0</v>
      </c>
      <c r="K13" s="295" t="s">
        <v>107</v>
      </c>
    </row>
    <row r="14" spans="1:11" ht="22.5" customHeight="1">
      <c r="A14" s="25">
        <v>6</v>
      </c>
      <c r="B14" s="28">
        <v>700</v>
      </c>
      <c r="C14" s="25">
        <v>70005</v>
      </c>
      <c r="D14" s="27" t="s">
        <v>266</v>
      </c>
      <c r="E14" s="298">
        <v>30000</v>
      </c>
      <c r="F14" s="293">
        <v>30000</v>
      </c>
      <c r="G14" s="296">
        <v>30000</v>
      </c>
      <c r="H14" s="83">
        <v>0</v>
      </c>
      <c r="I14" s="83">
        <v>0</v>
      </c>
      <c r="J14" s="83">
        <v>0</v>
      </c>
      <c r="K14" s="295" t="s">
        <v>107</v>
      </c>
    </row>
    <row r="15" spans="1:11" ht="33.75">
      <c r="A15" s="25">
        <v>7</v>
      </c>
      <c r="B15" s="26" t="s">
        <v>224</v>
      </c>
      <c r="C15" s="26" t="s">
        <v>226</v>
      </c>
      <c r="D15" s="27" t="s">
        <v>244</v>
      </c>
      <c r="E15" s="298">
        <v>346000</v>
      </c>
      <c r="F15" s="293">
        <v>346000</v>
      </c>
      <c r="G15" s="296">
        <v>136000</v>
      </c>
      <c r="H15" s="83">
        <v>0</v>
      </c>
      <c r="I15" s="83">
        <v>0</v>
      </c>
      <c r="J15" s="83">
        <v>210000</v>
      </c>
      <c r="K15" s="295" t="s">
        <v>107</v>
      </c>
    </row>
    <row r="16" spans="1:11" ht="45">
      <c r="A16" s="25">
        <v>8</v>
      </c>
      <c r="B16" s="26" t="s">
        <v>224</v>
      </c>
      <c r="C16" s="26" t="s">
        <v>226</v>
      </c>
      <c r="D16" s="27" t="s">
        <v>276</v>
      </c>
      <c r="E16" s="298">
        <v>6000</v>
      </c>
      <c r="F16" s="293">
        <v>6000</v>
      </c>
      <c r="G16" s="296">
        <v>6000</v>
      </c>
      <c r="H16" s="83" t="s">
        <v>111</v>
      </c>
      <c r="I16" s="83" t="s">
        <v>111</v>
      </c>
      <c r="J16" s="83" t="s">
        <v>111</v>
      </c>
      <c r="K16" s="295" t="s">
        <v>107</v>
      </c>
    </row>
    <row r="17" spans="1:11" ht="22.5" customHeight="1">
      <c r="A17" s="25">
        <v>9</v>
      </c>
      <c r="B17" s="28">
        <v>750</v>
      </c>
      <c r="C17" s="25">
        <v>75023</v>
      </c>
      <c r="D17" s="27" t="s">
        <v>161</v>
      </c>
      <c r="E17" s="298">
        <v>220300</v>
      </c>
      <c r="F17" s="293">
        <v>220300</v>
      </c>
      <c r="G17" s="296">
        <v>110150</v>
      </c>
      <c r="H17" s="83">
        <v>0</v>
      </c>
      <c r="I17" s="83" t="s">
        <v>111</v>
      </c>
      <c r="J17" s="83">
        <v>110150</v>
      </c>
      <c r="K17" s="295" t="s">
        <v>107</v>
      </c>
    </row>
    <row r="18" spans="1:11" ht="33.75" customHeight="1">
      <c r="A18" s="25">
        <v>10</v>
      </c>
      <c r="B18" s="28">
        <v>750</v>
      </c>
      <c r="C18" s="25">
        <v>75023</v>
      </c>
      <c r="D18" s="27" t="s">
        <v>277</v>
      </c>
      <c r="E18" s="298">
        <v>4000</v>
      </c>
      <c r="F18" s="293">
        <v>4000</v>
      </c>
      <c r="G18" s="294">
        <v>4000</v>
      </c>
      <c r="H18" s="83">
        <v>0</v>
      </c>
      <c r="I18" s="83">
        <v>0</v>
      </c>
      <c r="J18" s="83">
        <v>0</v>
      </c>
      <c r="K18" s="295" t="s">
        <v>107</v>
      </c>
    </row>
    <row r="19" spans="1:11" ht="33.75" customHeight="1">
      <c r="A19" s="25">
        <v>11</v>
      </c>
      <c r="B19" s="28">
        <v>900</v>
      </c>
      <c r="C19" s="25">
        <v>90001</v>
      </c>
      <c r="D19" s="27" t="s">
        <v>191</v>
      </c>
      <c r="E19" s="298">
        <v>722728</v>
      </c>
      <c r="F19" s="293">
        <v>153842</v>
      </c>
      <c r="G19" s="294">
        <v>153842</v>
      </c>
      <c r="H19" s="83" t="s">
        <v>111</v>
      </c>
      <c r="I19" s="83" t="s">
        <v>111</v>
      </c>
      <c r="J19" s="83" t="s">
        <v>111</v>
      </c>
      <c r="K19" s="297" t="s">
        <v>181</v>
      </c>
    </row>
    <row r="20" spans="1:11" ht="36.75" customHeight="1">
      <c r="A20" s="25">
        <v>12</v>
      </c>
      <c r="B20" s="28">
        <v>900</v>
      </c>
      <c r="C20" s="25">
        <v>90001</v>
      </c>
      <c r="D20" s="27" t="s">
        <v>191</v>
      </c>
      <c r="E20" s="298">
        <v>13193292</v>
      </c>
      <c r="F20" s="293">
        <v>804408</v>
      </c>
      <c r="G20" s="294">
        <v>464408</v>
      </c>
      <c r="H20" s="83">
        <v>340000</v>
      </c>
      <c r="I20" s="83">
        <v>0</v>
      </c>
      <c r="J20" s="83">
        <v>0</v>
      </c>
      <c r="K20" s="295" t="s">
        <v>107</v>
      </c>
    </row>
    <row r="21" spans="1:11" ht="23.25" customHeight="1">
      <c r="A21" s="25">
        <v>13</v>
      </c>
      <c r="B21" s="28">
        <v>900</v>
      </c>
      <c r="C21" s="25">
        <v>90013</v>
      </c>
      <c r="D21" s="27" t="s">
        <v>197</v>
      </c>
      <c r="E21" s="298">
        <v>5000</v>
      </c>
      <c r="F21" s="293">
        <v>5000</v>
      </c>
      <c r="G21" s="294">
        <v>5000</v>
      </c>
      <c r="H21" s="83">
        <v>0</v>
      </c>
      <c r="I21" s="83">
        <v>0</v>
      </c>
      <c r="J21" s="83">
        <v>0</v>
      </c>
      <c r="K21" s="295" t="s">
        <v>107</v>
      </c>
    </row>
    <row r="22" spans="1:11" ht="22.5">
      <c r="A22" s="25">
        <v>14</v>
      </c>
      <c r="B22" s="28">
        <v>900</v>
      </c>
      <c r="C22" s="25">
        <v>90015</v>
      </c>
      <c r="D22" s="27" t="s">
        <v>189</v>
      </c>
      <c r="E22" s="298">
        <v>80000</v>
      </c>
      <c r="F22" s="293">
        <v>80000</v>
      </c>
      <c r="G22" s="294">
        <v>80000</v>
      </c>
      <c r="H22" s="83">
        <v>0</v>
      </c>
      <c r="I22" s="83">
        <v>0</v>
      </c>
      <c r="J22" s="83">
        <v>0</v>
      </c>
      <c r="K22" s="295" t="s">
        <v>107</v>
      </c>
    </row>
    <row r="23" spans="1:11" ht="23.25" customHeight="1">
      <c r="A23" s="323" t="s">
        <v>217</v>
      </c>
      <c r="B23" s="323"/>
      <c r="C23" s="323"/>
      <c r="D23" s="323"/>
      <c r="E23" s="299">
        <f>SUM(E9:E22)</f>
        <v>20779320</v>
      </c>
      <c r="F23" s="291">
        <f>SUM(F9:F22)</f>
        <v>3134550</v>
      </c>
      <c r="G23" s="91">
        <f>SUM(G9:G22)</f>
        <v>1874400</v>
      </c>
      <c r="H23" s="91">
        <f>SUM(H9:H22)</f>
        <v>340000</v>
      </c>
      <c r="I23" s="91" t="s">
        <v>111</v>
      </c>
      <c r="J23" s="91">
        <f>SUM(J9:J22)</f>
        <v>920150</v>
      </c>
      <c r="K23" s="292" t="s">
        <v>263</v>
      </c>
    </row>
    <row r="24" spans="7:8" ht="12.75">
      <c r="G24" s="92"/>
      <c r="H24" s="92"/>
    </row>
    <row r="25" spans="1:7" ht="12.75">
      <c r="A25" s="74" t="s">
        <v>267</v>
      </c>
      <c r="B25" s="74"/>
      <c r="C25" s="74"/>
      <c r="D25" s="74"/>
      <c r="G25" t="s">
        <v>218</v>
      </c>
    </row>
    <row r="26" spans="1:4" ht="12.75">
      <c r="A26" s="74" t="s">
        <v>268</v>
      </c>
      <c r="B26" s="74" t="s">
        <v>271</v>
      </c>
      <c r="C26" s="74"/>
      <c r="D26" s="74"/>
    </row>
    <row r="27" spans="1:4" ht="12.75">
      <c r="A27" s="74" t="s">
        <v>269</v>
      </c>
      <c r="B27" s="74" t="s">
        <v>272</v>
      </c>
      <c r="C27" s="74"/>
      <c r="D27" s="74"/>
    </row>
    <row r="28" spans="1:4" ht="12.75">
      <c r="A28" s="74" t="s">
        <v>270</v>
      </c>
      <c r="B28" s="74" t="s">
        <v>273</v>
      </c>
      <c r="C28" s="74"/>
      <c r="D28" s="74"/>
    </row>
  </sheetData>
  <mergeCells count="16">
    <mergeCell ref="K5:K8"/>
    <mergeCell ref="H1:K1"/>
    <mergeCell ref="B5:B8"/>
    <mergeCell ref="A5:A8"/>
    <mergeCell ref="H7:H8"/>
    <mergeCell ref="I7:I8"/>
    <mergeCell ref="J7:J8"/>
    <mergeCell ref="A3:K3"/>
    <mergeCell ref="A23:D23"/>
    <mergeCell ref="G7:G8"/>
    <mergeCell ref="E5:E8"/>
    <mergeCell ref="F6:F8"/>
    <mergeCell ref="F5:J5"/>
    <mergeCell ref="G6:J6"/>
    <mergeCell ref="D5:D8"/>
    <mergeCell ref="C5:C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mgorniewska</cp:lastModifiedBy>
  <cp:lastPrinted>2007-01-02T09:04:49Z</cp:lastPrinted>
  <dcterms:created xsi:type="dcterms:W3CDTF">2003-09-26T10:52:27Z</dcterms:created>
  <dcterms:modified xsi:type="dcterms:W3CDTF">2007-01-02T09:05:29Z</dcterms:modified>
  <cp:category/>
  <cp:version/>
  <cp:contentType/>
  <cp:contentStatus/>
</cp:coreProperties>
</file>